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0" yWindow="75" windowWidth="16380" windowHeight="8190" activeTab="0"/>
  </bookViews>
  <sheets>
    <sheet name="Compte-rendu" sheetId="1" r:id="rId1"/>
    <sheet name="Fiche résultats" sheetId="2" r:id="rId2"/>
    <sheet name="Résultats classés" sheetId="3" r:id="rId3"/>
    <sheet name="Pondération" sheetId="4" r:id="rId4"/>
    <sheet name="Notation" sheetId="5" r:id="rId5"/>
  </sheets>
  <definedNames>
    <definedName name="Excel_BuiltIn_Print_Area_1_1" localSheetId="1">#REF!</definedName>
    <definedName name="Excel_BuiltIn_Print_Area_1_1" localSheetId="2">#REF!</definedName>
    <definedName name="Excel_BuiltIn_Print_Area_1_1">#REF!</definedName>
    <definedName name="M" localSheetId="1">'Fiche résultats'!$E$1</definedName>
    <definedName name="M" localSheetId="2">'Résultats classés'!$E$1</definedName>
    <definedName name="M">#REF!</definedName>
    <definedName name="N" localSheetId="1">'Fiche résultats'!$E$1</definedName>
    <definedName name="N" localSheetId="2">'Résultats classés'!$E$1</definedName>
    <definedName name="N">#REF!</definedName>
    <definedName name="w" localSheetId="1">'Fiche résultats'!$AA$10</definedName>
    <definedName name="w" localSheetId="2">'Résultats classés'!$X$9</definedName>
    <definedName name="w">#REF!</definedName>
    <definedName name="Z_87982AFE_72FC_4F69_B749_2B792994FB1B_.wvu.Cols" localSheetId="1" hidden="1">'Fiche résultats'!$Z:$Z,'Fiche résultats'!$AC:$AF</definedName>
    <definedName name="Z_87982AFE_72FC_4F69_B749_2B792994FB1B_.wvu.Cols" localSheetId="2" hidden="1">'Résultats classés'!$W:$W,'Résultats classés'!$Z:$AA</definedName>
    <definedName name="Z_87982AFE_72FC_4F69_B749_2B792994FB1B_.wvu.PrintArea" localSheetId="1" hidden="1">'Fiche résultats'!$A$1:$AA$59</definedName>
    <definedName name="Z_87982AFE_72FC_4F69_B749_2B792994FB1B_.wvu.PrintArea" localSheetId="2" hidden="1">'Résultats classés'!$A$1:$X$50</definedName>
    <definedName name="Z_87982AFE_72FC_4F69_B749_2B792994FB1B_.wvu.Rows" localSheetId="1" hidden="1">'Fiche résultats'!$50:$50,'Fiche résultats'!$56:$56</definedName>
    <definedName name="Z_87982AFE_72FC_4F69_B749_2B792994FB1B_.wvu.Rows" localSheetId="2" hidden="1">'Résultats classés'!$49:$49,'Résultats classés'!#REF!</definedName>
    <definedName name="_xlnm.Print_Area" localSheetId="0">'Compte-rendu'!$A$1:$P$50</definedName>
    <definedName name="_xlnm.Print_Area" localSheetId="1">'Fiche résultats'!$A$1:$AA$49</definedName>
    <definedName name="_xlnm.Print_Area" localSheetId="4">'Notation'!$A$1:$I$17</definedName>
    <definedName name="_xlnm.Print_Area" localSheetId="2">'Résultats classés'!$A$1:$X$48</definedName>
  </definedNames>
  <calcPr fullCalcOnLoad="1"/>
</workbook>
</file>

<file path=xl/sharedStrings.xml><?xml version="1.0" encoding="utf-8"?>
<sst xmlns="http://schemas.openxmlformats.org/spreadsheetml/2006/main" count="209" uniqueCount="160">
  <si>
    <t>FEDERATION DE FRANCE DE MODELISME NAVAL</t>
  </si>
  <si>
    <t>Classement</t>
  </si>
  <si>
    <t>J/S</t>
  </si>
  <si>
    <t xml:space="preserve">Clé de tri </t>
  </si>
  <si>
    <t>Clé nom des concurrents</t>
  </si>
  <si>
    <t>Clé nombre de juniors</t>
  </si>
  <si>
    <t>Clé nombre de séniors</t>
  </si>
  <si>
    <t>REGION :</t>
  </si>
  <si>
    <t>CLUB ORGANISATEUR :</t>
  </si>
  <si>
    <t>LIEU :</t>
  </si>
  <si>
    <t>DATE DU CONCOURS :</t>
  </si>
  <si>
    <t>JUGE ARBITRE :</t>
  </si>
  <si>
    <t>CLASSE :</t>
  </si>
  <si>
    <r>
      <t xml:space="preserve">Cellules de travail : </t>
    </r>
    <r>
      <rPr>
        <u val="single"/>
        <sz val="10"/>
        <rFont val="Arial"/>
        <family val="2"/>
      </rPr>
      <t>ne pas modifier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ni déplacer</t>
    </r>
  </si>
  <si>
    <t>Navigation</t>
  </si>
  <si>
    <t>N° Licence</t>
  </si>
  <si>
    <t>Nom</t>
  </si>
  <si>
    <t>Prénom</t>
  </si>
  <si>
    <t>Nom du bateau</t>
  </si>
  <si>
    <t>Note globale</t>
  </si>
  <si>
    <t>Manche 1</t>
  </si>
  <si>
    <t>Manche 2</t>
  </si>
  <si>
    <t>Manche 3</t>
  </si>
  <si>
    <t>N° Club</t>
  </si>
  <si>
    <t>Echelle</t>
  </si>
  <si>
    <t>Présentation</t>
  </si>
  <si>
    <t>Colonnes cachées</t>
  </si>
  <si>
    <t>Clé de tri</t>
  </si>
  <si>
    <t>Cellules de travail : ne pas modifier, ni déplacer</t>
  </si>
  <si>
    <t>EQUIV</t>
  </si>
  <si>
    <t>Rang</t>
  </si>
  <si>
    <t xml:space="preserve">     </t>
  </si>
  <si>
    <t xml:space="preserve">          </t>
  </si>
  <si>
    <t>CADRE RESERVE A LA FEDERATION - COMMISSIONS TECHNIQUES</t>
  </si>
  <si>
    <t>Date de réception</t>
  </si>
  <si>
    <t>Anomalies</t>
  </si>
  <si>
    <t>Transmis à</t>
  </si>
  <si>
    <t>CONDITIONS METEOROLOGIQUES</t>
  </si>
  <si>
    <t>Inter région</t>
  </si>
  <si>
    <t>Date</t>
  </si>
  <si>
    <t>RESPECT DES REGLES DE SECURITE</t>
  </si>
  <si>
    <t>Club organisateur</t>
  </si>
  <si>
    <t>OUI</t>
  </si>
  <si>
    <t>NON</t>
  </si>
  <si>
    <t>Championnats de France</t>
  </si>
  <si>
    <t>Seniors</t>
  </si>
  <si>
    <t>Juniors</t>
  </si>
  <si>
    <t>Etrangers</t>
  </si>
  <si>
    <t>JUGES/JURY</t>
  </si>
  <si>
    <t>OBSERVATIONS PARTICULIERES DU JURY</t>
  </si>
  <si>
    <t>Juges adjoints</t>
  </si>
  <si>
    <t>Juge Arbitre</t>
  </si>
  <si>
    <t>RESULTATS DU CONCOURS</t>
  </si>
  <si>
    <t>RESULTATS &amp; CLASSEMENT DU CONCOURS</t>
  </si>
  <si>
    <t>Juges stagiaires</t>
  </si>
  <si>
    <t>Total</t>
  </si>
  <si>
    <t xml:space="preserve">NOMBRE DE CONCURRENTS </t>
  </si>
  <si>
    <t>International</t>
  </si>
  <si>
    <t>Clé nombre étrangers</t>
  </si>
  <si>
    <t>SIGNATURE DU JUGE</t>
  </si>
  <si>
    <t>Trophées de France</t>
  </si>
  <si>
    <t>CLASSES RECONNUES</t>
  </si>
  <si>
    <t>Colonnes cachées dans le document définitif</t>
  </si>
  <si>
    <t>Ligne cachée dans document définitif</t>
  </si>
  <si>
    <t>Colonne cachée dans document définitif</t>
  </si>
  <si>
    <t>Bonnes</t>
  </si>
  <si>
    <t>Moyennes</t>
  </si>
  <si>
    <t>Mauvaises</t>
  </si>
  <si>
    <t>FEDERATION  DE  FRANCE  DE  MODELISME  NAVAL</t>
  </si>
  <si>
    <t>Total :</t>
  </si>
  <si>
    <t>Juniors :</t>
  </si>
  <si>
    <t>Séniors :</t>
  </si>
  <si>
    <t>Etrangers :</t>
  </si>
  <si>
    <t>Lignes cachées dans le document définitif</t>
  </si>
  <si>
    <t>REFERENCES CIRCUIT &amp; BASSIN</t>
  </si>
  <si>
    <t>Fonction</t>
  </si>
  <si>
    <t>DESIGNATION DE LA COMPETITION</t>
  </si>
  <si>
    <t>Type de compétition</t>
  </si>
  <si>
    <t>Lieu d'évolution</t>
  </si>
  <si>
    <t>BGT-A</t>
  </si>
  <si>
    <t>BGT-B</t>
  </si>
  <si>
    <t>BGT-C</t>
  </si>
  <si>
    <t>BGT-F</t>
  </si>
  <si>
    <t>BGT-E</t>
  </si>
  <si>
    <t>BGT-D</t>
  </si>
  <si>
    <t xml:space="preserve">Circuit </t>
  </si>
  <si>
    <t>Direction du vent</t>
  </si>
  <si>
    <t>les 3 vents dominants</t>
  </si>
  <si>
    <t>Nombre de bouées</t>
  </si>
  <si>
    <t>150 à 200 mètres</t>
  </si>
  <si>
    <t>libre choix</t>
  </si>
  <si>
    <t>Longueur du parcours</t>
  </si>
  <si>
    <t>3 au minimum</t>
  </si>
  <si>
    <t>Dir. Vent</t>
  </si>
  <si>
    <t>Force Vent</t>
  </si>
  <si>
    <t>Temps pondéré</t>
  </si>
  <si>
    <t>Notes de navigation</t>
  </si>
  <si>
    <t>Retenue</t>
  </si>
  <si>
    <t>Coefficient de pondération</t>
  </si>
  <si>
    <t>Coque</t>
  </si>
  <si>
    <t>Voilure</t>
  </si>
  <si>
    <t>Forme triangulaire</t>
  </si>
  <si>
    <r>
      <t xml:space="preserve">Topsail </t>
    </r>
    <r>
      <rPr>
        <sz val="10"/>
        <rFont val="Arial"/>
        <family val="2"/>
      </rPr>
      <t>(hune ou perroquet)</t>
    </r>
  </si>
  <si>
    <t>Grand voile</t>
  </si>
  <si>
    <r>
      <t xml:space="preserve">Schooner Foresail </t>
    </r>
    <r>
      <rPr>
        <sz val="10"/>
        <rFont val="Arial"/>
        <family val="2"/>
      </rPr>
      <t>(voile de goelette)</t>
    </r>
  </si>
  <si>
    <r>
      <t>Mizzen</t>
    </r>
    <r>
      <rPr>
        <sz val="10"/>
        <rFont val="Arial"/>
        <family val="2"/>
      </rPr>
      <t xml:space="preserve"> (misaine)</t>
    </r>
  </si>
  <si>
    <r>
      <t xml:space="preserve">Mizzen Staysail </t>
    </r>
    <r>
      <rPr>
        <sz val="10"/>
        <rFont val="Arial"/>
        <family val="2"/>
      </rPr>
      <t>(voile avant)</t>
    </r>
  </si>
  <si>
    <r>
      <t xml:space="preserve">Square Sail </t>
    </r>
    <r>
      <rPr>
        <sz val="10"/>
        <rFont val="Arial"/>
        <family val="2"/>
      </rPr>
      <t>(voile carrée)</t>
    </r>
  </si>
  <si>
    <t>Nom du modèle</t>
  </si>
  <si>
    <t>Fiche Technique</t>
  </si>
  <si>
    <t>Propriétaire</t>
  </si>
  <si>
    <t>Classe</t>
  </si>
  <si>
    <t>Rlog</t>
  </si>
  <si>
    <t>Lwl (mm)</t>
  </si>
  <si>
    <t>Cwl (mm)</t>
  </si>
  <si>
    <t>a (mm)</t>
  </si>
  <si>
    <t>b (mm)</t>
  </si>
  <si>
    <t>Poids (kg)</t>
  </si>
  <si>
    <t>S (m²)</t>
  </si>
  <si>
    <t>a (m)</t>
  </si>
  <si>
    <t>b (m)</t>
  </si>
  <si>
    <t>S1 (m²)</t>
  </si>
  <si>
    <t>S2 (m²)</t>
  </si>
  <si>
    <t>c (m)</t>
  </si>
  <si>
    <t>S3 (m²)</t>
  </si>
  <si>
    <t>S4 (m²)</t>
  </si>
  <si>
    <t>S5 (m²)</t>
  </si>
  <si>
    <t>S6 (m²)</t>
  </si>
  <si>
    <t>S7 (m²)</t>
  </si>
  <si>
    <t>Pondération ( R )</t>
  </si>
  <si>
    <t xml:space="preserve"> CONCURRENT</t>
  </si>
  <si>
    <t>MAQUETTE</t>
  </si>
  <si>
    <t>Catégorie</t>
  </si>
  <si>
    <t>Licence</t>
  </si>
  <si>
    <t>PRESENTATION (sauf BGT-F)</t>
  </si>
  <si>
    <t>TEMPS DE NAVIGATION (h:mm:ss)</t>
  </si>
  <si>
    <t>Libellé</t>
  </si>
  <si>
    <t>Points</t>
  </si>
  <si>
    <t>Note</t>
  </si>
  <si>
    <t>Parcours</t>
  </si>
  <si>
    <t>P1</t>
  </si>
  <si>
    <t>P2</t>
  </si>
  <si>
    <t>P3</t>
  </si>
  <si>
    <t>Documentation</t>
  </si>
  <si>
    <t>Réel</t>
  </si>
  <si>
    <t>Coque (sauf BGT-E)</t>
  </si>
  <si>
    <t>Pondéré</t>
  </si>
  <si>
    <t>Pont</t>
  </si>
  <si>
    <t>Superstructures</t>
  </si>
  <si>
    <t>JUGES</t>
  </si>
  <si>
    <t>Gréement</t>
  </si>
  <si>
    <t>Voilure et nœuds</t>
  </si>
  <si>
    <t>Poulies</t>
  </si>
  <si>
    <t>TOTAL</t>
  </si>
  <si>
    <t>Temps réel au format h:mm:ss</t>
  </si>
  <si>
    <t>Le présent document est à compléter et à envoyer au responsable de la Commission Technique</t>
  </si>
  <si>
    <t>chargé de l'attribution et de la retransmission au Webmaster du site fédéral pour mises à jour :</t>
  </si>
  <si>
    <t xml:space="preserve">    M. Jean-Pierre HATTET</t>
  </si>
  <si>
    <t>E-mail :</t>
  </si>
  <si>
    <t>ds-nav@ffmn.fr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</si>
</sst>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0000"/>
    <numFmt numFmtId="166" formatCode="000"/>
    <numFmt numFmtId="167" formatCode="0.0000"/>
    <numFmt numFmtId="168" formatCode="0.000"/>
  </numFmts>
  <fonts count="10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6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36"/>
      <color indexed="8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12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sz val="16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36"/>
      <color theme="1"/>
      <name val="Calibri"/>
      <family val="2"/>
    </font>
    <font>
      <sz val="12"/>
      <color theme="1"/>
      <name val="Calibri"/>
      <family val="2"/>
    </font>
    <font>
      <b/>
      <sz val="18"/>
      <color rgb="FF0037E6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gray0625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dotted"/>
      <right style="dotted"/>
      <top style="dotted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59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5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5" fontId="7" fillId="33" borderId="10" xfId="0" applyNumberFormat="1" applyFont="1" applyFill="1" applyBorder="1" applyAlignment="1" applyProtection="1">
      <alignment horizont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6" fontId="7" fillId="33" borderId="13" xfId="0" applyNumberFormat="1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0" xfId="0" applyNumberFormat="1" applyFill="1" applyBorder="1" applyAlignment="1" applyProtection="1">
      <alignment horizontal="center" vertical="center"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 wrapText="1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2" fillId="34" borderId="26" xfId="0" applyNumberFormat="1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49" fontId="7" fillId="34" borderId="26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/>
      <protection/>
    </xf>
    <xf numFmtId="166" fontId="7" fillId="0" borderId="13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0" xfId="57" applyFont="1">
      <alignment/>
      <protection/>
    </xf>
    <xf numFmtId="0" fontId="59" fillId="0" borderId="0" xfId="57">
      <alignment/>
      <protection/>
    </xf>
    <xf numFmtId="0" fontId="59" fillId="0" borderId="0" xfId="57" applyFont="1" applyAlignment="1">
      <alignment horizontal="left" vertical="center" indent="1"/>
      <protection/>
    </xf>
    <xf numFmtId="0" fontId="59" fillId="0" borderId="0" xfId="57" applyBorder="1">
      <alignment/>
      <protection/>
    </xf>
    <xf numFmtId="0" fontId="59" fillId="0" borderId="0" xfId="57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6" fillId="0" borderId="0" xfId="57" applyFont="1" applyBorder="1" applyAlignment="1">
      <alignment horizontal="left" vertical="center" indent="1"/>
      <protection/>
    </xf>
    <xf numFmtId="0" fontId="59" fillId="0" borderId="0" xfId="57" applyFont="1" applyBorder="1" applyAlignment="1" applyProtection="1">
      <alignment horizontal="left" vertical="center" indent="1"/>
      <protection/>
    </xf>
    <xf numFmtId="0" fontId="79" fillId="0" borderId="0" xfId="57" applyFont="1" applyBorder="1" applyAlignment="1" applyProtection="1">
      <alignment horizontal="left" vertical="center"/>
      <protection/>
    </xf>
    <xf numFmtId="0" fontId="59" fillId="0" borderId="0" xfId="57" applyFont="1" applyBorder="1" applyAlignment="1" applyProtection="1">
      <alignment/>
      <protection/>
    </xf>
    <xf numFmtId="0" fontId="80" fillId="0" borderId="0" xfId="57" applyFont="1" applyBorder="1" applyAlignment="1">
      <alignment horizontal="left" vertical="center" indent="1"/>
      <protection/>
    </xf>
    <xf numFmtId="0" fontId="59" fillId="0" borderId="0" xfId="57" applyFont="1" applyBorder="1" applyAlignment="1" applyProtection="1">
      <alignment horizontal="left" vertical="center"/>
      <protection locked="0"/>
    </xf>
    <xf numFmtId="164" fontId="76" fillId="0" borderId="0" xfId="57" applyNumberFormat="1" applyFont="1" applyBorder="1" applyAlignment="1" applyProtection="1">
      <alignment horizontal="left" vertical="center"/>
      <protection locked="0"/>
    </xf>
    <xf numFmtId="0" fontId="59" fillId="0" borderId="0" xfId="57" applyFont="1" applyBorder="1" applyAlignment="1" applyProtection="1">
      <alignment horizontal="left" vertical="top"/>
      <protection locked="0"/>
    </xf>
    <xf numFmtId="0" fontId="81" fillId="0" borderId="0" xfId="57" applyFont="1" applyBorder="1" applyAlignment="1">
      <alignment horizontal="left" vertical="center"/>
      <protection/>
    </xf>
    <xf numFmtId="0" fontId="59" fillId="0" borderId="0" xfId="57" applyFont="1" applyBorder="1" applyAlignment="1">
      <alignment horizontal="left" vertical="center"/>
      <protection/>
    </xf>
    <xf numFmtId="0" fontId="59" fillId="0" borderId="0" xfId="57" applyFill="1">
      <alignment/>
      <protection/>
    </xf>
    <xf numFmtId="0" fontId="59" fillId="0" borderId="18" xfId="57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2" fillId="0" borderId="0" xfId="57" applyFont="1" applyProtection="1">
      <alignment/>
      <protection/>
    </xf>
    <xf numFmtId="0" fontId="83" fillId="0" borderId="0" xfId="57" applyFont="1" applyProtection="1">
      <alignment/>
      <protection/>
    </xf>
    <xf numFmtId="0" fontId="59" fillId="0" borderId="0" xfId="57" applyProtection="1">
      <alignment/>
      <protection/>
    </xf>
    <xf numFmtId="0" fontId="84" fillId="0" borderId="0" xfId="57" applyFont="1" applyProtection="1">
      <alignment/>
      <protection/>
    </xf>
    <xf numFmtId="0" fontId="85" fillId="0" borderId="0" xfId="57" applyFont="1" applyProtection="1">
      <alignment/>
      <protection/>
    </xf>
    <xf numFmtId="0" fontId="78" fillId="0" borderId="0" xfId="57" applyFont="1" applyProtection="1">
      <alignment/>
      <protection/>
    </xf>
    <xf numFmtId="0" fontId="78" fillId="0" borderId="18" xfId="57" applyFont="1" applyFill="1" applyBorder="1" applyAlignment="1" applyProtection="1">
      <alignment/>
      <protection/>
    </xf>
    <xf numFmtId="0" fontId="37" fillId="0" borderId="0" xfId="57" applyFont="1" applyAlignment="1" applyProtection="1">
      <alignment vertical="center"/>
      <protection/>
    </xf>
    <xf numFmtId="0" fontId="78" fillId="0" borderId="0" xfId="57" applyFont="1" applyAlignment="1" applyProtection="1">
      <alignment vertical="center"/>
      <protection/>
    </xf>
    <xf numFmtId="0" fontId="86" fillId="0" borderId="0" xfId="57" applyFont="1" applyAlignment="1" applyProtection="1">
      <alignment vertical="center"/>
      <protection/>
    </xf>
    <xf numFmtId="0" fontId="80" fillId="0" borderId="0" xfId="57" applyFont="1" applyAlignment="1" applyProtection="1">
      <alignment horizontal="left" vertical="center" indent="1"/>
      <protection/>
    </xf>
    <xf numFmtId="0" fontId="87" fillId="0" borderId="0" xfId="57" applyFont="1" applyAlignment="1" applyProtection="1">
      <alignment horizontal="left" vertical="center" indent="1"/>
      <protection/>
    </xf>
    <xf numFmtId="0" fontId="88" fillId="0" borderId="0" xfId="57" applyFont="1" applyProtection="1">
      <alignment/>
      <protection/>
    </xf>
    <xf numFmtId="0" fontId="89" fillId="0" borderId="0" xfId="57" applyFont="1" applyProtection="1">
      <alignment/>
      <protection/>
    </xf>
    <xf numFmtId="0" fontId="89" fillId="0" borderId="0" xfId="57" applyFont="1" applyAlignment="1" applyProtection="1">
      <alignment horizontal="left" vertical="center" indent="1"/>
      <protection/>
    </xf>
    <xf numFmtId="0" fontId="87" fillId="0" borderId="0" xfId="57" applyFont="1" applyBorder="1" applyAlignment="1" applyProtection="1">
      <alignment horizontal="left" vertical="center" indent="1"/>
      <protection/>
    </xf>
    <xf numFmtId="0" fontId="59" fillId="0" borderId="0" xfId="57" applyFont="1" applyAlignment="1" applyProtection="1">
      <alignment horizontal="left" vertical="center" indent="1"/>
      <protection/>
    </xf>
    <xf numFmtId="0" fontId="59" fillId="0" borderId="18" xfId="57" applyFont="1" applyFill="1" applyBorder="1" applyAlignment="1" applyProtection="1">
      <alignment/>
      <protection/>
    </xf>
    <xf numFmtId="0" fontId="59" fillId="0" borderId="0" xfId="57" applyFont="1" applyProtection="1">
      <alignment/>
      <protection/>
    </xf>
    <xf numFmtId="0" fontId="87" fillId="0" borderId="27" xfId="57" applyFont="1" applyBorder="1" applyAlignment="1" applyProtection="1">
      <alignment horizontal="left" vertical="center" indent="1"/>
      <protection/>
    </xf>
    <xf numFmtId="0" fontId="76" fillId="0" borderId="0" xfId="57" applyFont="1" applyBorder="1" applyAlignment="1" applyProtection="1">
      <alignment horizontal="left" vertical="center" indent="1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87" fillId="0" borderId="0" xfId="57" applyFont="1" applyBorder="1" applyAlignment="1" applyProtection="1">
      <alignment horizontal="center" vertical="center"/>
      <protection/>
    </xf>
    <xf numFmtId="0" fontId="76" fillId="0" borderId="0" xfId="57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89" fillId="0" borderId="0" xfId="57" applyFont="1" applyBorder="1" applyAlignment="1" applyProtection="1">
      <alignment vertical="center"/>
      <protection/>
    </xf>
    <xf numFmtId="0" fontId="87" fillId="0" borderId="0" xfId="57" applyFont="1" applyBorder="1" applyAlignment="1" applyProtection="1">
      <alignment vertical="center"/>
      <protection/>
    </xf>
    <xf numFmtId="0" fontId="87" fillId="0" borderId="0" xfId="57" applyFont="1" applyBorder="1" applyAlignment="1" applyProtection="1">
      <alignment horizontal="left" vertical="center" wrapText="1" indent="1"/>
      <protection/>
    </xf>
    <xf numFmtId="0" fontId="59" fillId="0" borderId="0" xfId="57" applyBorder="1" applyProtection="1">
      <alignment/>
      <protection/>
    </xf>
    <xf numFmtId="0" fontId="80" fillId="0" borderId="27" xfId="57" applyFont="1" applyBorder="1" applyAlignment="1" applyProtection="1">
      <alignment horizontal="left" vertical="center" indent="1"/>
      <protection/>
    </xf>
    <xf numFmtId="0" fontId="88" fillId="0" borderId="0" xfId="57" applyFont="1" applyBorder="1" applyAlignment="1" applyProtection="1">
      <alignment/>
      <protection/>
    </xf>
    <xf numFmtId="0" fontId="89" fillId="0" borderId="0" xfId="57" applyFont="1" applyBorder="1" applyAlignment="1" applyProtection="1">
      <alignment/>
      <protection/>
    </xf>
    <xf numFmtId="0" fontId="59" fillId="0" borderId="0" xfId="57" applyFill="1" applyProtection="1">
      <alignment/>
      <protection/>
    </xf>
    <xf numFmtId="0" fontId="87" fillId="0" borderId="0" xfId="57" applyNumberFormat="1" applyFont="1" applyFill="1" applyBorder="1" applyAlignment="1" applyProtection="1">
      <alignment/>
      <protection/>
    </xf>
    <xf numFmtId="0" fontId="88" fillId="0" borderId="0" xfId="57" applyNumberFormat="1" applyFont="1" applyFill="1" applyBorder="1" applyAlignment="1" applyProtection="1">
      <alignment/>
      <protection/>
    </xf>
    <xf numFmtId="0" fontId="89" fillId="0" borderId="0" xfId="57" applyNumberFormat="1" applyFont="1" applyFill="1" applyBorder="1" applyAlignment="1" applyProtection="1">
      <alignment/>
      <protection/>
    </xf>
    <xf numFmtId="0" fontId="89" fillId="0" borderId="0" xfId="57" applyNumberFormat="1" applyFont="1" applyFill="1" applyAlignment="1" applyProtection="1">
      <alignment/>
      <protection/>
    </xf>
    <xf numFmtId="0" fontId="87" fillId="0" borderId="0" xfId="57" applyNumberFormat="1" applyFont="1" applyFill="1" applyAlignment="1" applyProtection="1">
      <alignment/>
      <protection/>
    </xf>
    <xf numFmtId="0" fontId="59" fillId="0" borderId="0" xfId="57" applyNumberFormat="1" applyFont="1" applyFill="1" applyAlignment="1" applyProtection="1">
      <alignment/>
      <protection/>
    </xf>
    <xf numFmtId="0" fontId="76" fillId="0" borderId="0" xfId="57" applyFont="1" applyFill="1" applyBorder="1" applyAlignment="1" applyProtection="1">
      <alignment/>
      <protection/>
    </xf>
    <xf numFmtId="0" fontId="76" fillId="0" borderId="0" xfId="57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59" fillId="0" borderId="0" xfId="57" applyFont="1" applyBorder="1" applyAlignment="1" applyProtection="1">
      <alignment horizontal="left" vertical="top"/>
      <protection/>
    </xf>
    <xf numFmtId="0" fontId="59" fillId="0" borderId="0" xfId="57" applyFont="1" applyBorder="1" applyAlignment="1" applyProtection="1">
      <alignment horizontal="left" vertical="center"/>
      <protection/>
    </xf>
    <xf numFmtId="0" fontId="59" fillId="0" borderId="0" xfId="57" applyAlignment="1" applyProtection="1">
      <alignment/>
      <protection/>
    </xf>
    <xf numFmtId="0" fontId="78" fillId="0" borderId="0" xfId="57" applyFont="1" applyAlignment="1" applyProtection="1">
      <alignment horizontal="left" vertical="center"/>
      <protection/>
    </xf>
    <xf numFmtId="0" fontId="59" fillId="34" borderId="18" xfId="57" applyFill="1" applyBorder="1" applyAlignment="1" applyProtection="1">
      <alignment horizontal="center" vertical="center"/>
      <protection/>
    </xf>
    <xf numFmtId="0" fontId="59" fillId="0" borderId="0" xfId="57" applyFont="1" applyProtection="1">
      <alignment/>
      <protection/>
    </xf>
    <xf numFmtId="0" fontId="37" fillId="0" borderId="0" xfId="45" applyFont="1" applyAlignment="1" applyProtection="1">
      <alignment vertical="center"/>
      <protection/>
    </xf>
    <xf numFmtId="0" fontId="59" fillId="0" borderId="0" xfId="57" applyFont="1" applyBorder="1" applyAlignment="1" applyProtection="1">
      <alignment horizontal="center" vertical="center"/>
      <protection/>
    </xf>
    <xf numFmtId="0" fontId="59" fillId="0" borderId="0" xfId="57" applyFont="1" applyBorder="1" applyProtection="1">
      <alignment/>
      <protection/>
    </xf>
    <xf numFmtId="0" fontId="59" fillId="0" borderId="0" xfId="57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/>
    </xf>
    <xf numFmtId="0" fontId="90" fillId="0" borderId="28" xfId="57" applyFont="1" applyBorder="1" applyAlignment="1" applyProtection="1">
      <alignment horizontal="left" vertical="center" indent="1"/>
      <protection/>
    </xf>
    <xf numFmtId="0" fontId="42" fillId="0" borderId="11" xfId="0" applyFont="1" applyBorder="1" applyAlignment="1" applyProtection="1">
      <alignment horizontal="left" vertical="center" indent="1"/>
      <protection/>
    </xf>
    <xf numFmtId="0" fontId="37" fillId="0" borderId="18" xfId="0" applyFont="1" applyBorder="1" applyAlignment="1" applyProtection="1">
      <alignment horizontal="left" vertical="center" indent="1"/>
      <protection/>
    </xf>
    <xf numFmtId="0" fontId="42" fillId="0" borderId="18" xfId="0" applyFont="1" applyBorder="1" applyAlignment="1" applyProtection="1">
      <alignment horizontal="left" vertical="center" indent="1"/>
      <protection/>
    </xf>
    <xf numFmtId="0" fontId="76" fillId="0" borderId="0" xfId="57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59" fillId="0" borderId="0" xfId="57" applyFont="1" applyBorder="1" applyAlignment="1" applyProtection="1">
      <alignment horizontal="left" vertical="center" inden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59" fillId="0" borderId="0" xfId="57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91" fillId="0" borderId="0" xfId="57" applyFont="1" applyFill="1" applyBorder="1" applyAlignment="1" applyProtection="1">
      <alignment vertical="center"/>
      <protection/>
    </xf>
    <xf numFmtId="0" fontId="92" fillId="33" borderId="15" xfId="57" applyFont="1" applyFill="1" applyBorder="1" applyAlignment="1" applyProtection="1">
      <alignment horizontal="center" vertical="center"/>
      <protection locked="0"/>
    </xf>
    <xf numFmtId="0" fontId="93" fillId="0" borderId="0" xfId="57" applyFont="1" applyBorder="1" applyAlignment="1" applyProtection="1">
      <alignment horizontal="center" vertical="center"/>
      <protection/>
    </xf>
    <xf numFmtId="0" fontId="37" fillId="0" borderId="28" xfId="0" applyFont="1" applyBorder="1" applyAlignment="1" applyProtection="1">
      <alignment horizontal="left" vertical="center" indent="1"/>
      <protection/>
    </xf>
    <xf numFmtId="0" fontId="48" fillId="33" borderId="1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vertical="center"/>
      <protection/>
    </xf>
    <xf numFmtId="0" fontId="42" fillId="0" borderId="28" xfId="0" applyFont="1" applyBorder="1" applyAlignment="1" applyProtection="1">
      <alignment horizontal="left" vertical="center" indent="1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/>
      <protection locked="0"/>
    </xf>
    <xf numFmtId="0" fontId="59" fillId="0" borderId="31" xfId="57" applyFont="1" applyBorder="1" applyAlignment="1" applyProtection="1">
      <alignment horizontal="center" vertical="center"/>
      <protection/>
    </xf>
    <xf numFmtId="0" fontId="59" fillId="0" borderId="29" xfId="57" applyFont="1" applyBorder="1" applyAlignment="1" applyProtection="1">
      <alignment horizontal="center" vertical="center"/>
      <protection/>
    </xf>
    <xf numFmtId="0" fontId="48" fillId="0" borderId="30" xfId="0" applyFont="1" applyBorder="1" applyAlignment="1" applyProtection="1">
      <alignment horizontal="center" vertical="center"/>
      <protection/>
    </xf>
    <xf numFmtId="0" fontId="59" fillId="0" borderId="0" xfId="57" applyFont="1">
      <alignment/>
      <protection/>
    </xf>
    <xf numFmtId="0" fontId="92" fillId="0" borderId="0" xfId="57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left" vertical="center" indent="1"/>
      <protection/>
    </xf>
    <xf numFmtId="0" fontId="37" fillId="0" borderId="0" xfId="0" applyFont="1" applyBorder="1" applyAlignment="1" applyProtection="1">
      <alignment horizontal="left" vertical="center" indent="1"/>
      <protection/>
    </xf>
    <xf numFmtId="0" fontId="89" fillId="0" borderId="28" xfId="57" applyFont="1" applyBorder="1" applyAlignment="1" applyProtection="1">
      <alignment horizontal="left" vertical="center" indent="1"/>
      <protection/>
    </xf>
    <xf numFmtId="0" fontId="89" fillId="0" borderId="0" xfId="57" applyFont="1" applyBorder="1" applyAlignment="1" applyProtection="1">
      <alignment horizontal="left" vertical="center" indent="1"/>
      <protection/>
    </xf>
    <xf numFmtId="0" fontId="48" fillId="33" borderId="32" xfId="0" applyFont="1" applyFill="1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59" fillId="0" borderId="31" xfId="57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center" indent="1"/>
      <protection/>
    </xf>
    <xf numFmtId="16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9" fillId="0" borderId="33" xfId="57" applyFont="1" applyBorder="1" applyAlignment="1" applyProtection="1">
      <alignment horizontal="left" vertical="center" indent="1"/>
      <protection/>
    </xf>
    <xf numFmtId="0" fontId="0" fillId="0" borderId="15" xfId="0" applyBorder="1" applyAlignment="1" applyProtection="1">
      <alignment horizontal="left" vertical="center"/>
      <protection/>
    </xf>
    <xf numFmtId="49" fontId="7" fillId="33" borderId="33" xfId="0" applyNumberFormat="1" applyFont="1" applyFill="1" applyBorder="1" applyAlignment="1" applyProtection="1">
      <alignment horizontal="center" vertical="center"/>
      <protection locked="0"/>
    </xf>
    <xf numFmtId="49" fontId="7" fillId="33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left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34" borderId="27" xfId="0" applyNumberFormat="1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2" fontId="7" fillId="0" borderId="13" xfId="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49" fillId="33" borderId="30" xfId="57" applyFont="1" applyFill="1" applyBorder="1" applyAlignment="1" applyProtection="1">
      <alignment horizontal="center" vertical="center"/>
      <protection locked="0"/>
    </xf>
    <xf numFmtId="0" fontId="49" fillId="33" borderId="39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59" fillId="0" borderId="0" xfId="52">
      <alignment/>
      <protection/>
    </xf>
    <xf numFmtId="167" fontId="59" fillId="0" borderId="0" xfId="52" applyNumberFormat="1" applyAlignment="1" applyProtection="1">
      <alignment horizontal="center"/>
      <protection/>
    </xf>
    <xf numFmtId="167" fontId="6" fillId="0" borderId="0" xfId="52" applyNumberFormat="1" applyFont="1" applyAlignment="1" applyProtection="1">
      <alignment horizontal="center"/>
      <protection/>
    </xf>
    <xf numFmtId="167" fontId="6" fillId="0" borderId="14" xfId="52" applyNumberFormat="1" applyFont="1" applyBorder="1" applyAlignment="1" applyProtection="1">
      <alignment horizontal="center" vertical="center" wrapText="1"/>
      <protection/>
    </xf>
    <xf numFmtId="0" fontId="59" fillId="33" borderId="14" xfId="52" applyFont="1" applyFill="1" applyBorder="1" applyAlignment="1" applyProtection="1">
      <alignment vertical="center"/>
      <protection locked="0"/>
    </xf>
    <xf numFmtId="49" fontId="42" fillId="33" borderId="14" xfId="52" applyNumberFormat="1" applyFont="1" applyFill="1" applyBorder="1" applyAlignment="1" applyProtection="1">
      <alignment horizontal="center" vertical="center"/>
      <protection locked="0"/>
    </xf>
    <xf numFmtId="49" fontId="42" fillId="33" borderId="14" xfId="52" applyNumberFormat="1" applyFont="1" applyFill="1" applyBorder="1" applyAlignment="1" applyProtection="1">
      <alignment vertical="center"/>
      <protection locked="0"/>
    </xf>
    <xf numFmtId="13" fontId="59" fillId="33" borderId="14" xfId="52" applyNumberFormat="1" applyFont="1" applyFill="1" applyBorder="1" applyAlignment="1" applyProtection="1">
      <alignment horizontal="center" vertical="center"/>
      <protection locked="0"/>
    </xf>
    <xf numFmtId="0" fontId="42" fillId="33" borderId="14" xfId="52" applyFont="1" applyFill="1" applyBorder="1" applyAlignment="1" applyProtection="1">
      <alignment horizontal="center" vertical="center"/>
      <protection locked="0"/>
    </xf>
    <xf numFmtId="0" fontId="42" fillId="33" borderId="14" xfId="52" applyFont="1" applyFill="1" applyBorder="1" applyAlignment="1" applyProtection="1">
      <alignment vertical="center"/>
      <protection locked="0"/>
    </xf>
    <xf numFmtId="49" fontId="59" fillId="33" borderId="14" xfId="52" applyNumberFormat="1" applyFont="1" applyFill="1" applyBorder="1" applyAlignment="1" applyProtection="1">
      <alignment horizontal="center" vertical="center"/>
      <protection locked="0"/>
    </xf>
    <xf numFmtId="49" fontId="59" fillId="33" borderId="14" xfId="52" applyNumberFormat="1" applyFont="1" applyFill="1" applyBorder="1" applyAlignment="1" applyProtection="1">
      <alignment vertical="center"/>
      <protection locked="0"/>
    </xf>
    <xf numFmtId="0" fontId="59" fillId="33" borderId="14" xfId="52" applyFont="1" applyFill="1" applyBorder="1" applyAlignment="1" applyProtection="1">
      <alignment horizontal="center" vertical="center"/>
      <protection locked="0"/>
    </xf>
    <xf numFmtId="1" fontId="59" fillId="33" borderId="14" xfId="52" applyNumberFormat="1" applyFont="1" applyFill="1" applyBorder="1" applyAlignment="1" applyProtection="1">
      <alignment horizontal="center" vertical="center"/>
      <protection locked="0"/>
    </xf>
    <xf numFmtId="2" fontId="59" fillId="33" borderId="14" xfId="52" applyNumberFormat="1" applyFont="1" applyFill="1" applyBorder="1" applyAlignment="1" applyProtection="1">
      <alignment horizontal="center" vertical="center"/>
      <protection locked="0"/>
    </xf>
    <xf numFmtId="167" fontId="59" fillId="0" borderId="14" xfId="52" applyNumberFormat="1" applyFont="1" applyFill="1" applyBorder="1" applyAlignment="1" applyProtection="1">
      <alignment horizontal="center" vertical="center"/>
      <protection/>
    </xf>
    <xf numFmtId="0" fontId="59" fillId="0" borderId="0" xfId="52" applyProtection="1">
      <alignment/>
      <protection/>
    </xf>
    <xf numFmtId="49" fontId="59" fillId="0" borderId="0" xfId="52" applyNumberFormat="1" applyProtection="1">
      <alignment/>
      <protection/>
    </xf>
    <xf numFmtId="0" fontId="59" fillId="0" borderId="0" xfId="52" applyAlignment="1" applyProtection="1">
      <alignment horizontal="center"/>
      <protection/>
    </xf>
    <xf numFmtId="1" fontId="59" fillId="0" borderId="0" xfId="52" applyNumberFormat="1" applyAlignment="1" applyProtection="1">
      <alignment horizontal="center"/>
      <protection/>
    </xf>
    <xf numFmtId="2" fontId="59" fillId="0" borderId="0" xfId="52" applyNumberFormat="1" applyAlignment="1" applyProtection="1">
      <alignment horizontal="center"/>
      <protection/>
    </xf>
    <xf numFmtId="2" fontId="59" fillId="0" borderId="0" xfId="52" applyNumberFormat="1" applyProtection="1">
      <alignment/>
      <protection/>
    </xf>
    <xf numFmtId="0" fontId="6" fillId="0" borderId="0" xfId="52" applyFont="1" applyProtection="1">
      <alignment/>
      <protection/>
    </xf>
    <xf numFmtId="49" fontId="6" fillId="0" borderId="0" xfId="52" applyNumberFormat="1" applyFont="1" applyProtection="1">
      <alignment/>
      <protection/>
    </xf>
    <xf numFmtId="0" fontId="6" fillId="0" borderId="0" xfId="52" applyFont="1" applyAlignment="1" applyProtection="1">
      <alignment horizontal="center"/>
      <protection/>
    </xf>
    <xf numFmtId="2" fontId="6" fillId="0" borderId="14" xfId="52" applyNumberFormat="1" applyFont="1" applyBorder="1" applyAlignment="1" applyProtection="1">
      <alignment horizontal="center"/>
      <protection/>
    </xf>
    <xf numFmtId="0" fontId="6" fillId="0" borderId="14" xfId="52" applyFont="1" applyBorder="1" applyAlignment="1" applyProtection="1">
      <alignment horizontal="center" vertical="center" wrapText="1"/>
      <protection/>
    </xf>
    <xf numFmtId="49" fontId="6" fillId="0" borderId="14" xfId="52" applyNumberFormat="1" applyFont="1" applyBorder="1" applyAlignment="1" applyProtection="1">
      <alignment horizontal="center" vertical="center" wrapText="1"/>
      <protection/>
    </xf>
    <xf numFmtId="167" fontId="6" fillId="0" borderId="14" xfId="0" applyNumberFormat="1" applyFont="1" applyBorder="1" applyAlignment="1" applyProtection="1">
      <alignment horizontal="center" vertical="center" wrapText="1"/>
      <protection/>
    </xf>
    <xf numFmtId="1" fontId="6" fillId="0" borderId="14" xfId="52" applyNumberFormat="1" applyFont="1" applyBorder="1" applyAlignment="1" applyProtection="1">
      <alignment horizontal="center" vertical="center" wrapText="1"/>
      <protection/>
    </xf>
    <xf numFmtId="2" fontId="6" fillId="0" borderId="14" xfId="52" applyNumberFormat="1" applyFont="1" applyBorder="1" applyAlignment="1" applyProtection="1">
      <alignment horizontal="center" vertical="center" wrapText="1"/>
      <protection/>
    </xf>
    <xf numFmtId="167" fontId="76" fillId="34" borderId="14" xfId="0" applyNumberFormat="1" applyFont="1" applyFill="1" applyBorder="1" applyAlignment="1" applyProtection="1">
      <alignment horizontal="center" vertical="center"/>
      <protection/>
    </xf>
    <xf numFmtId="2" fontId="59" fillId="0" borderId="14" xfId="52" applyNumberFormat="1" applyFont="1" applyFill="1" applyBorder="1" applyAlignment="1" applyProtection="1">
      <alignment horizontal="center" vertical="center"/>
      <protection/>
    </xf>
    <xf numFmtId="2" fontId="59" fillId="0" borderId="14" xfId="52" applyNumberFormat="1" applyFill="1" applyBorder="1" applyAlignment="1" applyProtection="1">
      <alignment horizontal="center" vertical="center"/>
      <protection/>
    </xf>
    <xf numFmtId="167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87" fillId="0" borderId="0" xfId="53" applyFont="1" applyBorder="1" applyAlignment="1" applyProtection="1">
      <alignment horizontal="centerContinuous" vertical="center"/>
      <protection/>
    </xf>
    <xf numFmtId="0" fontId="59" fillId="0" borderId="0" xfId="53" applyBorder="1" applyAlignment="1" applyProtection="1">
      <alignment horizontal="centerContinuous" vertical="center"/>
      <protection/>
    </xf>
    <xf numFmtId="0" fontId="59" fillId="0" borderId="0" xfId="53" applyAlignment="1" applyProtection="1">
      <alignment horizontal="centerContinuous" vertical="center"/>
      <protection/>
    </xf>
    <xf numFmtId="0" fontId="59" fillId="0" borderId="0" xfId="53" applyAlignment="1">
      <alignment vertical="center"/>
      <protection/>
    </xf>
    <xf numFmtId="0" fontId="89" fillId="0" borderId="0" xfId="53" applyFont="1" applyBorder="1" applyAlignment="1" applyProtection="1">
      <alignment horizontal="centerContinuous" vertical="center"/>
      <protection/>
    </xf>
    <xf numFmtId="0" fontId="59" fillId="0" borderId="0" xfId="53" applyFont="1" applyBorder="1" applyAlignment="1" applyProtection="1">
      <alignment horizontal="centerContinuous" vertical="center"/>
      <protection/>
    </xf>
    <xf numFmtId="0" fontId="59" fillId="0" borderId="0" xfId="53" applyBorder="1" applyAlignment="1" applyProtection="1">
      <alignment/>
      <protection/>
    </xf>
    <xf numFmtId="0" fontId="89" fillId="0" borderId="28" xfId="53" applyFont="1" applyBorder="1" applyAlignment="1" applyProtection="1">
      <alignment horizontal="centerContinuous" vertical="center"/>
      <protection/>
    </xf>
    <xf numFmtId="0" fontId="59" fillId="0" borderId="28" xfId="53" applyFont="1" applyBorder="1" applyAlignment="1" applyProtection="1">
      <alignment horizontal="centerContinuous" vertical="center"/>
      <protection/>
    </xf>
    <xf numFmtId="0" fontId="59" fillId="0" borderId="40" xfId="53" applyBorder="1" applyAlignment="1" applyProtection="1">
      <alignment horizontal="left" vertical="center" indent="1"/>
      <protection/>
    </xf>
    <xf numFmtId="0" fontId="59" fillId="0" borderId="41" xfId="53" applyBorder="1" applyAlignment="1" applyProtection="1">
      <alignment horizontal="left" vertical="center" indent="1"/>
      <protection/>
    </xf>
    <xf numFmtId="0" fontId="59" fillId="0" borderId="42" xfId="53" applyBorder="1" applyAlignment="1" applyProtection="1">
      <alignment vertical="center"/>
      <protection/>
    </xf>
    <xf numFmtId="0" fontId="59" fillId="33" borderId="43" xfId="53" applyFill="1" applyBorder="1" applyAlignment="1" applyProtection="1">
      <alignment horizontal="center" vertical="center"/>
      <protection locked="0"/>
    </xf>
    <xf numFmtId="0" fontId="59" fillId="0" borderId="44" xfId="53" applyFont="1" applyFill="1" applyBorder="1" applyAlignment="1" applyProtection="1">
      <alignment vertical="center"/>
      <protection/>
    </xf>
    <xf numFmtId="0" fontId="59" fillId="0" borderId="0" xfId="53" applyBorder="1" applyAlignment="1">
      <alignment vertical="center"/>
      <protection/>
    </xf>
    <xf numFmtId="0" fontId="59" fillId="0" borderId="32" xfId="53" applyBorder="1" applyAlignment="1" applyProtection="1">
      <alignment horizontal="left" vertical="center" indent="1"/>
      <protection/>
    </xf>
    <xf numFmtId="165" fontId="59" fillId="33" borderId="45" xfId="53" applyNumberFormat="1" applyFont="1" applyFill="1" applyBorder="1" applyAlignment="1" applyProtection="1">
      <alignment horizontal="center" vertical="center"/>
      <protection locked="0"/>
    </xf>
    <xf numFmtId="0" fontId="59" fillId="0" borderId="46" xfId="53" applyFont="1" applyFill="1" applyBorder="1" applyAlignment="1" applyProtection="1">
      <alignment vertical="center"/>
      <protection/>
    </xf>
    <xf numFmtId="0" fontId="59" fillId="0" borderId="39" xfId="53" applyFont="1" applyFill="1" applyBorder="1" applyAlignment="1" applyProtection="1">
      <alignment vertical="center"/>
      <protection/>
    </xf>
    <xf numFmtId="0" fontId="59" fillId="0" borderId="46" xfId="53" applyBorder="1" applyAlignment="1" applyProtection="1">
      <alignment vertical="center"/>
      <protection/>
    </xf>
    <xf numFmtId="167" fontId="59" fillId="0" borderId="46" xfId="53" applyNumberFormat="1" applyFont="1" applyFill="1" applyBorder="1" applyAlignment="1" applyProtection="1">
      <alignment horizontal="center" vertical="center"/>
      <protection/>
    </xf>
    <xf numFmtId="167" fontId="59" fillId="33" borderId="47" xfId="53" applyNumberFormat="1" applyFont="1" applyFill="1" applyBorder="1" applyAlignment="1" applyProtection="1">
      <alignment horizontal="center" vertical="center"/>
      <protection locked="0"/>
    </xf>
    <xf numFmtId="0" fontId="59" fillId="0" borderId="0" xfId="53" applyFont="1" applyBorder="1" applyAlignment="1">
      <alignment horizontal="right" vertical="center"/>
      <protection/>
    </xf>
    <xf numFmtId="0" fontId="59" fillId="0" borderId="0" xfId="53" applyFont="1" applyBorder="1" applyAlignment="1">
      <alignment vertical="center"/>
      <protection/>
    </xf>
    <xf numFmtId="0" fontId="59" fillId="0" borderId="27" xfId="53" applyFont="1" applyBorder="1" applyAlignment="1" applyProtection="1">
      <alignment horizontal="right" vertical="center"/>
      <protection/>
    </xf>
    <xf numFmtId="0" fontId="59" fillId="0" borderId="27" xfId="53" applyFont="1" applyBorder="1" applyAlignment="1" applyProtection="1">
      <alignment vertical="center"/>
      <protection/>
    </xf>
    <xf numFmtId="0" fontId="59" fillId="0" borderId="0" xfId="53" applyAlignment="1" applyProtection="1">
      <alignment vertical="center"/>
      <protection/>
    </xf>
    <xf numFmtId="0" fontId="59" fillId="0" borderId="0" xfId="53" applyFont="1" applyFill="1" applyBorder="1" applyAlignment="1" applyProtection="1">
      <alignment horizontal="centerContinuous" vertical="center"/>
      <protection/>
    </xf>
    <xf numFmtId="0" fontId="59" fillId="0" borderId="0" xfId="53" applyFill="1" applyBorder="1" applyAlignment="1" applyProtection="1">
      <alignment horizontal="centerContinuous" vertical="center"/>
      <protection/>
    </xf>
    <xf numFmtId="0" fontId="59" fillId="0" borderId="28" xfId="53" applyBorder="1" applyAlignment="1" applyProtection="1">
      <alignment horizontal="centerContinuous" vertical="center"/>
      <protection/>
    </xf>
    <xf numFmtId="0" fontId="59" fillId="0" borderId="28" xfId="53" applyBorder="1" applyAlignment="1" applyProtection="1">
      <alignment horizontal="center" vertical="center"/>
      <protection/>
    </xf>
    <xf numFmtId="0" fontId="94" fillId="0" borderId="0" xfId="53" applyFont="1" applyBorder="1" applyAlignment="1" applyProtection="1">
      <alignment horizontal="left" vertical="center" indent="1"/>
      <protection/>
    </xf>
    <xf numFmtId="0" fontId="59" fillId="0" borderId="0" xfId="53" applyBorder="1" applyAlignment="1" applyProtection="1">
      <alignment horizontal="center" vertical="center"/>
      <protection/>
    </xf>
    <xf numFmtId="0" fontId="59" fillId="0" borderId="48" xfId="53" applyBorder="1" applyAlignment="1" applyProtection="1">
      <alignment horizontal="left" vertical="center" indent="1"/>
      <protection/>
    </xf>
    <xf numFmtId="0" fontId="59" fillId="0" borderId="49" xfId="53" applyFont="1" applyBorder="1" applyAlignment="1" applyProtection="1">
      <alignment horizontal="center" vertical="center"/>
      <protection/>
    </xf>
    <xf numFmtId="0" fontId="59" fillId="0" borderId="50" xfId="53" applyBorder="1" applyAlignment="1" applyProtection="1">
      <alignment horizontal="center" vertical="center"/>
      <protection/>
    </xf>
    <xf numFmtId="0" fontId="59" fillId="33" borderId="51" xfId="53" applyNumberFormat="1" applyFont="1" applyFill="1" applyBorder="1" applyAlignment="1" applyProtection="1">
      <alignment horizontal="center" vertical="center"/>
      <protection locked="0"/>
    </xf>
    <xf numFmtId="0" fontId="59" fillId="0" borderId="31" xfId="53" applyBorder="1" applyAlignment="1" applyProtection="1">
      <alignment horizontal="left" vertical="center" indent="1"/>
      <protection/>
    </xf>
    <xf numFmtId="46" fontId="59" fillId="33" borderId="50" xfId="53" applyNumberFormat="1" applyFill="1" applyBorder="1" applyAlignment="1" applyProtection="1">
      <alignment horizontal="center" vertical="center"/>
      <protection locked="0"/>
    </xf>
    <xf numFmtId="46" fontId="59" fillId="33" borderId="51" xfId="53" applyNumberFormat="1" applyFill="1" applyBorder="1" applyAlignment="1" applyProtection="1">
      <alignment horizontal="center" vertical="center"/>
      <protection locked="0"/>
    </xf>
    <xf numFmtId="0" fontId="59" fillId="0" borderId="42" xfId="53" applyFont="1" applyBorder="1" applyAlignment="1" applyProtection="1">
      <alignment horizontal="center" vertical="center"/>
      <protection/>
    </xf>
    <xf numFmtId="0" fontId="59" fillId="0" borderId="43" xfId="53" applyBorder="1" applyAlignment="1" applyProtection="1">
      <alignment horizontal="center" vertical="center"/>
      <protection/>
    </xf>
    <xf numFmtId="0" fontId="59" fillId="33" borderId="52" xfId="53" applyNumberFormat="1" applyFont="1" applyFill="1" applyBorder="1" applyAlignment="1" applyProtection="1">
      <alignment horizontal="center" vertical="center"/>
      <protection locked="0"/>
    </xf>
    <xf numFmtId="46" fontId="59" fillId="0" borderId="45" xfId="53" applyNumberFormat="1" applyBorder="1" applyAlignment="1" applyProtection="1">
      <alignment horizontal="center" vertical="center"/>
      <protection/>
    </xf>
    <xf numFmtId="46" fontId="59" fillId="0" borderId="47" xfId="53" applyNumberFormat="1" applyBorder="1" applyAlignment="1" applyProtection="1">
      <alignment horizontal="center" vertical="center"/>
      <protection/>
    </xf>
    <xf numFmtId="0" fontId="89" fillId="0" borderId="28" xfId="53" applyFont="1" applyFill="1" applyBorder="1" applyAlignment="1" applyProtection="1">
      <alignment horizontal="centerContinuous" vertical="center"/>
      <protection/>
    </xf>
    <xf numFmtId="0" fontId="94" fillId="0" borderId="40" xfId="53" applyFont="1" applyBorder="1" applyAlignment="1" applyProtection="1">
      <alignment horizontal="left" vertical="center" indent="1"/>
      <protection/>
    </xf>
    <xf numFmtId="0" fontId="94" fillId="0" borderId="32" xfId="53" applyFont="1" applyBorder="1" applyAlignment="1" applyProtection="1">
      <alignment horizontal="left" vertical="center" indent="1"/>
      <protection/>
    </xf>
    <xf numFmtId="0" fontId="59" fillId="0" borderId="46" xfId="53" applyFont="1" applyBorder="1" applyAlignment="1" applyProtection="1">
      <alignment horizontal="center" vertical="center"/>
      <protection/>
    </xf>
    <xf numFmtId="0" fontId="59" fillId="0" borderId="45" xfId="53" applyBorder="1" applyAlignment="1" applyProtection="1">
      <alignment horizontal="center" vertical="center"/>
      <protection/>
    </xf>
    <xf numFmtId="0" fontId="59" fillId="33" borderId="47" xfId="53" applyNumberFormat="1" applyFont="1" applyFill="1" applyBorder="1" applyAlignment="1" applyProtection="1">
      <alignment horizontal="center" vertical="center"/>
      <protection locked="0"/>
    </xf>
    <xf numFmtId="167" fontId="59" fillId="0" borderId="0" xfId="53" applyNumberFormat="1" applyAlignment="1" applyProtection="1">
      <alignment vertical="center"/>
      <protection/>
    </xf>
    <xf numFmtId="0" fontId="94" fillId="0" borderId="33" xfId="53" applyFont="1" applyBorder="1" applyAlignment="1" applyProtection="1">
      <alignment horizontal="left" vertical="center" indent="1"/>
      <protection/>
    </xf>
    <xf numFmtId="0" fontId="59" fillId="0" borderId="35" xfId="53" applyFont="1" applyBorder="1" applyAlignment="1" applyProtection="1">
      <alignment horizontal="center" vertical="center"/>
      <protection/>
    </xf>
    <xf numFmtId="0" fontId="59" fillId="0" borderId="53" xfId="53" applyBorder="1" applyAlignment="1" applyProtection="1">
      <alignment horizontal="center" vertical="center"/>
      <protection/>
    </xf>
    <xf numFmtId="0" fontId="59" fillId="0" borderId="54" xfId="53" applyNumberFormat="1" applyFont="1" applyFill="1" applyBorder="1" applyAlignment="1" applyProtection="1">
      <alignment horizontal="center" vertical="center"/>
      <protection/>
    </xf>
    <xf numFmtId="0" fontId="59" fillId="0" borderId="0" xfId="53" applyBorder="1" applyAlignment="1">
      <alignment/>
      <protection/>
    </xf>
    <xf numFmtId="0" fontId="94" fillId="0" borderId="0" xfId="53" applyFont="1" applyFill="1" applyBorder="1" applyAlignment="1">
      <alignment horizontal="center" vertical="center"/>
      <protection/>
    </xf>
    <xf numFmtId="0" fontId="59" fillId="0" borderId="0" xfId="53" applyFont="1" applyFill="1" applyBorder="1" applyAlignment="1">
      <alignment horizontal="center" vertical="center"/>
      <protection/>
    </xf>
    <xf numFmtId="0" fontId="59" fillId="0" borderId="0" xfId="53" applyFill="1" applyBorder="1" applyAlignment="1">
      <alignment vertical="center"/>
      <protection/>
    </xf>
    <xf numFmtId="0" fontId="59" fillId="0" borderId="0" xfId="53" applyNumberFormat="1" applyFont="1" applyFill="1" applyBorder="1" applyAlignment="1" applyProtection="1">
      <alignment horizontal="center" vertical="center"/>
      <protection locked="0"/>
    </xf>
    <xf numFmtId="46" fontId="59" fillId="0" borderId="0" xfId="53" applyNumberFormat="1" applyAlignment="1">
      <alignment vertical="center"/>
      <protection/>
    </xf>
    <xf numFmtId="0" fontId="59" fillId="0" borderId="0" xfId="53" applyFont="1" applyBorder="1" applyAlignment="1">
      <alignment horizontal="center" vertical="center"/>
      <protection/>
    </xf>
    <xf numFmtId="0" fontId="59" fillId="0" borderId="0" xfId="53" applyNumberFormat="1" applyAlignment="1">
      <alignment vertical="center"/>
      <protection/>
    </xf>
    <xf numFmtId="0" fontId="76" fillId="0" borderId="0" xfId="53" applyFont="1" applyFill="1" applyBorder="1" applyAlignment="1">
      <alignment/>
      <protection/>
    </xf>
    <xf numFmtId="2" fontId="59" fillId="0" borderId="0" xfId="53" applyNumberFormat="1" applyBorder="1" applyAlignment="1">
      <alignment horizontal="center" vertical="center"/>
      <protection/>
    </xf>
    <xf numFmtId="2" fontId="59" fillId="0" borderId="0" xfId="53" applyNumberFormat="1" applyFill="1" applyBorder="1" applyAlignment="1">
      <alignment horizontal="center" vertical="center"/>
      <protection/>
    </xf>
    <xf numFmtId="0" fontId="59" fillId="0" borderId="0" xfId="53" applyFill="1" applyBorder="1" applyAlignment="1">
      <alignment/>
      <protection/>
    </xf>
    <xf numFmtId="2" fontId="59" fillId="0" borderId="0" xfId="53" applyNumberFormat="1" applyBorder="1" applyAlignment="1">
      <alignment vertical="center"/>
      <protection/>
    </xf>
    <xf numFmtId="2" fontId="59" fillId="0" borderId="0" xfId="53" applyNumberFormat="1" applyFill="1" applyBorder="1" applyAlignment="1">
      <alignment vertical="center"/>
      <protection/>
    </xf>
    <xf numFmtId="0" fontId="76" fillId="0" borderId="0" xfId="53" applyFont="1" applyBorder="1" applyAlignment="1">
      <alignment vertical="center"/>
      <protection/>
    </xf>
    <xf numFmtId="0" fontId="76" fillId="0" borderId="0" xfId="53" applyFont="1" applyBorder="1" applyAlignment="1">
      <alignment/>
      <protection/>
    </xf>
    <xf numFmtId="0" fontId="59" fillId="0" borderId="0" xfId="53" applyBorder="1" applyAlignment="1">
      <alignment horizontal="right" vertical="center"/>
      <protection/>
    </xf>
    <xf numFmtId="0" fontId="59" fillId="0" borderId="0" xfId="53" applyBorder="1">
      <alignment/>
      <protection/>
    </xf>
    <xf numFmtId="0" fontId="59" fillId="0" borderId="0" xfId="53">
      <alignment/>
      <protection/>
    </xf>
    <xf numFmtId="46" fontId="7" fillId="33" borderId="13" xfId="0" applyNumberFormat="1" applyFont="1" applyFill="1" applyBorder="1" applyAlignment="1" applyProtection="1">
      <alignment horizontal="center" vertical="center"/>
      <protection locked="0"/>
    </xf>
    <xf numFmtId="46" fontId="7" fillId="0" borderId="13" xfId="0" applyNumberFormat="1" applyFont="1" applyFill="1" applyBorder="1" applyAlignment="1" applyProtection="1">
      <alignment horizontal="center" vertical="center"/>
      <protection/>
    </xf>
    <xf numFmtId="168" fontId="59" fillId="33" borderId="14" xfId="52" applyNumberFormat="1" applyFont="1" applyFill="1" applyBorder="1" applyAlignment="1" applyProtection="1">
      <alignment horizontal="center" vertical="center"/>
      <protection locked="0"/>
    </xf>
    <xf numFmtId="168" fontId="59" fillId="33" borderId="14" xfId="52" applyNumberFormat="1" applyFont="1" applyFill="1" applyBorder="1" applyAlignment="1" applyProtection="1">
      <alignment vertical="center"/>
      <protection locked="0"/>
    </xf>
    <xf numFmtId="168" fontId="59" fillId="33" borderId="14" xfId="52" applyNumberFormat="1" applyFill="1" applyBorder="1" applyAlignment="1" applyProtection="1">
      <alignment vertical="center"/>
      <protection locked="0"/>
    </xf>
    <xf numFmtId="168" fontId="59" fillId="33" borderId="14" xfId="52" applyNumberFormat="1" applyFill="1" applyBorder="1" applyAlignment="1" applyProtection="1">
      <alignment horizontal="center" vertical="center"/>
      <protection locked="0"/>
    </xf>
    <xf numFmtId="0" fontId="59" fillId="33" borderId="14" xfId="52" applyFont="1" applyFill="1" applyBorder="1" applyAlignment="1" applyProtection="1">
      <alignment horizontal="center" vertical="center"/>
      <protection locked="0"/>
    </xf>
    <xf numFmtId="0" fontId="42" fillId="33" borderId="55" xfId="0" applyFont="1" applyFill="1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42" fillId="0" borderId="35" xfId="0" applyFont="1" applyBorder="1" applyAlignment="1" applyProtection="1">
      <alignment vertical="center"/>
      <protection/>
    </xf>
    <xf numFmtId="0" fontId="42" fillId="0" borderId="56" xfId="0" applyFont="1" applyBorder="1" applyAlignment="1" applyProtection="1">
      <alignment vertical="center"/>
      <protection/>
    </xf>
    <xf numFmtId="0" fontId="59" fillId="0" borderId="31" xfId="57" applyFont="1" applyBorder="1" applyAlignment="1" applyProtection="1">
      <alignment horizontal="left" vertical="center" indent="1"/>
      <protection/>
    </xf>
    <xf numFmtId="0" fontId="37" fillId="0" borderId="57" xfId="0" applyFont="1" applyBorder="1" applyAlignment="1" applyProtection="1">
      <alignment horizontal="left" vertical="center" indent="1"/>
      <protection/>
    </xf>
    <xf numFmtId="0" fontId="37" fillId="0" borderId="11" xfId="0" applyFont="1" applyBorder="1" applyAlignment="1" applyProtection="1">
      <alignment horizontal="left" vertical="center" indent="1"/>
      <protection/>
    </xf>
    <xf numFmtId="0" fontId="37" fillId="0" borderId="58" xfId="0" applyFont="1" applyBorder="1" applyAlignment="1" applyProtection="1">
      <alignment horizontal="left" vertical="center" indent="1"/>
      <protection/>
    </xf>
    <xf numFmtId="0" fontId="37" fillId="0" borderId="59" xfId="0" applyFont="1" applyBorder="1" applyAlignment="1" applyProtection="1">
      <alignment horizontal="left" vertical="center" indent="1"/>
      <protection/>
    </xf>
    <xf numFmtId="0" fontId="37" fillId="0" borderId="60" xfId="0" applyFont="1" applyBorder="1" applyAlignment="1" applyProtection="1">
      <alignment horizontal="left" vertical="center" indent="1"/>
      <protection/>
    </xf>
    <xf numFmtId="0" fontId="49" fillId="0" borderId="0" xfId="0" applyFont="1" applyBorder="1" applyAlignment="1" applyProtection="1">
      <alignment horizontal="left" vertical="center" indent="1"/>
      <protection/>
    </xf>
    <xf numFmtId="0" fontId="37" fillId="0" borderId="0" xfId="0" applyFont="1" applyBorder="1" applyAlignment="1" applyProtection="1">
      <alignment horizontal="left" vertical="center" indent="1"/>
      <protection/>
    </xf>
    <xf numFmtId="0" fontId="37" fillId="0" borderId="0" xfId="0" applyFont="1" applyAlignment="1" applyProtection="1">
      <alignment horizontal="left" vertical="center" indent="1"/>
      <protection/>
    </xf>
    <xf numFmtId="0" fontId="59" fillId="0" borderId="61" xfId="57" applyFont="1" applyBorder="1" applyAlignment="1" applyProtection="1">
      <alignment horizontal="left" vertical="center" indent="1"/>
      <protection/>
    </xf>
    <xf numFmtId="0" fontId="0" fillId="0" borderId="35" xfId="0" applyBorder="1" applyAlignment="1" applyProtection="1">
      <alignment horizontal="left" vertical="center" indent="1"/>
      <protection/>
    </xf>
    <xf numFmtId="0" fontId="0" fillId="0" borderId="56" xfId="0" applyBorder="1" applyAlignment="1" applyProtection="1">
      <alignment horizontal="left" vertical="center" indent="1"/>
      <protection/>
    </xf>
    <xf numFmtId="0" fontId="42" fillId="0" borderId="33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9" fillId="33" borderId="62" xfId="57" applyFont="1" applyFill="1" applyBorder="1" applyAlignment="1" applyProtection="1">
      <alignment horizontal="left" vertical="center" indent="1"/>
      <protection locked="0"/>
    </xf>
    <xf numFmtId="0" fontId="0" fillId="0" borderId="63" xfId="0" applyBorder="1" applyAlignment="1" applyProtection="1">
      <alignment horizontal="left" vertical="center" indent="1"/>
      <protection locked="0"/>
    </xf>
    <xf numFmtId="0" fontId="0" fillId="0" borderId="64" xfId="0" applyBorder="1" applyAlignment="1" applyProtection="1">
      <alignment horizontal="left" vertical="center" indent="1"/>
      <protection locked="0"/>
    </xf>
    <xf numFmtId="0" fontId="42" fillId="33" borderId="65" xfId="0" applyFont="1" applyFill="1" applyBorder="1" applyAlignment="1" applyProtection="1">
      <alignment horizontal="left" vertical="center" indent="1"/>
      <protection locked="0"/>
    </xf>
    <xf numFmtId="0" fontId="0" fillId="0" borderId="66" xfId="0" applyBorder="1" applyAlignment="1" applyProtection="1">
      <alignment horizontal="left" vertical="center" indent="1"/>
      <protection locked="0"/>
    </xf>
    <xf numFmtId="0" fontId="42" fillId="33" borderId="46" xfId="0" applyFont="1" applyFill="1" applyBorder="1" applyAlignment="1" applyProtection="1">
      <alignment horizontal="left" vertical="center" indent="1"/>
      <protection locked="0"/>
    </xf>
    <xf numFmtId="0" fontId="42" fillId="33" borderId="67" xfId="0" applyFont="1" applyFill="1" applyBorder="1" applyAlignment="1" applyProtection="1">
      <alignment horizontal="left" vertical="center" indent="1"/>
      <protection locked="0"/>
    </xf>
    <xf numFmtId="0" fontId="42" fillId="33" borderId="68" xfId="0" applyFont="1" applyFill="1" applyBorder="1" applyAlignment="1" applyProtection="1">
      <alignment horizontal="left" vertical="center" indent="1"/>
      <protection locked="0"/>
    </xf>
    <xf numFmtId="0" fontId="0" fillId="0" borderId="44" xfId="0" applyBorder="1" applyAlignment="1" applyProtection="1">
      <alignment horizontal="left" vertical="center" indent="1"/>
      <protection locked="0"/>
    </xf>
    <xf numFmtId="0" fontId="42" fillId="33" borderId="62" xfId="0" applyFont="1" applyFill="1" applyBorder="1" applyAlignment="1" applyProtection="1">
      <alignment horizontal="left" vertical="center" indent="1"/>
      <protection locked="0"/>
    </xf>
    <xf numFmtId="0" fontId="0" fillId="0" borderId="69" xfId="0" applyBorder="1" applyAlignment="1" applyProtection="1">
      <alignment horizontal="left" vertical="center" indent="1"/>
      <protection locked="0"/>
    </xf>
    <xf numFmtId="0" fontId="42" fillId="33" borderId="42" xfId="0" applyFont="1" applyFill="1" applyBorder="1" applyAlignment="1" applyProtection="1">
      <alignment horizontal="left" vertical="center" indent="1"/>
      <protection locked="0"/>
    </xf>
    <xf numFmtId="0" fontId="42" fillId="33" borderId="70" xfId="0" applyFont="1" applyFill="1" applyBorder="1" applyAlignment="1" applyProtection="1">
      <alignment horizontal="left" vertical="center" indent="1"/>
      <protection locked="0"/>
    </xf>
    <xf numFmtId="0" fontId="61" fillId="0" borderId="0" xfId="57" applyFont="1" applyBorder="1" applyAlignment="1" applyProtection="1">
      <alignment horizontal="left" vertical="center" indent="1"/>
      <protection/>
    </xf>
    <xf numFmtId="0" fontId="42" fillId="0" borderId="0" xfId="0" applyFont="1" applyBorder="1" applyAlignment="1" applyProtection="1">
      <alignment horizontal="left" vertical="center" indent="1"/>
      <protection/>
    </xf>
    <xf numFmtId="0" fontId="95" fillId="0" borderId="0" xfId="57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6" fillId="0" borderId="0" xfId="57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42" fillId="33" borderId="31" xfId="0" applyFont="1" applyFill="1" applyBorder="1" applyAlignment="1" applyProtection="1">
      <alignment horizontal="center" vertical="center"/>
      <protection locked="0"/>
    </xf>
    <xf numFmtId="0" fontId="42" fillId="33" borderId="27" xfId="0" applyFont="1" applyFill="1" applyBorder="1" applyAlignment="1" applyProtection="1">
      <alignment horizontal="center" vertical="center"/>
      <protection locked="0"/>
    </xf>
    <xf numFmtId="0" fontId="42" fillId="33" borderId="71" xfId="0" applyFont="1" applyFill="1" applyBorder="1" applyAlignment="1" applyProtection="1">
      <alignment horizontal="center" vertical="center"/>
      <protection locked="0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horizontal="center" vertical="center"/>
      <protection locked="0"/>
    </xf>
    <xf numFmtId="0" fontId="42" fillId="33" borderId="12" xfId="0" applyFont="1" applyFill="1" applyBorder="1" applyAlignment="1" applyProtection="1">
      <alignment horizontal="center" vertical="center"/>
      <protection locked="0"/>
    </xf>
    <xf numFmtId="0" fontId="42" fillId="33" borderId="59" xfId="0" applyFont="1" applyFill="1" applyBorder="1" applyAlignment="1" applyProtection="1">
      <alignment horizontal="center" vertical="center"/>
      <protection locked="0"/>
    </xf>
    <xf numFmtId="0" fontId="42" fillId="33" borderId="28" xfId="0" applyFont="1" applyFill="1" applyBorder="1" applyAlignment="1" applyProtection="1">
      <alignment horizontal="center" vertical="center"/>
      <protection locked="0"/>
    </xf>
    <xf numFmtId="0" fontId="42" fillId="33" borderId="72" xfId="0" applyFont="1" applyFill="1" applyBorder="1" applyAlignment="1" applyProtection="1">
      <alignment horizontal="center" vertical="center"/>
      <protection locked="0"/>
    </xf>
    <xf numFmtId="0" fontId="42" fillId="0" borderId="31" xfId="0" applyFont="1" applyBorder="1" applyAlignment="1" applyProtection="1">
      <alignment horizontal="left" vertical="center" indent="1"/>
      <protection/>
    </xf>
    <xf numFmtId="0" fontId="59" fillId="33" borderId="61" xfId="57" applyFont="1" applyFill="1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59" fillId="33" borderId="68" xfId="57" applyFont="1" applyFill="1" applyBorder="1" applyAlignment="1" applyProtection="1">
      <alignment horizontal="left" vertical="center" indent="1"/>
      <protection locked="0"/>
    </xf>
    <xf numFmtId="0" fontId="0" fillId="0" borderId="42" xfId="0" applyBorder="1" applyAlignment="1" applyProtection="1">
      <alignment horizontal="left" vertical="center" indent="1"/>
      <protection locked="0"/>
    </xf>
    <xf numFmtId="0" fontId="0" fillId="0" borderId="70" xfId="0" applyBorder="1" applyAlignment="1" applyProtection="1">
      <alignment horizontal="left" vertical="center" indent="1"/>
      <protection locked="0"/>
    </xf>
    <xf numFmtId="0" fontId="89" fillId="0" borderId="28" xfId="57" applyFont="1" applyBorder="1" applyAlignment="1" applyProtection="1">
      <alignment horizontal="left" vertical="center" indent="1"/>
      <protection/>
    </xf>
    <xf numFmtId="0" fontId="0" fillId="0" borderId="28" xfId="0" applyBorder="1" applyAlignment="1" applyProtection="1">
      <alignment horizontal="left" vertical="center" indent="1"/>
      <protection/>
    </xf>
    <xf numFmtId="0" fontId="59" fillId="0" borderId="33" xfId="57" applyFont="1" applyFill="1" applyBorder="1" applyAlignment="1" applyProtection="1">
      <alignment horizontal="center" vertical="center"/>
      <protection/>
    </xf>
    <xf numFmtId="0" fontId="59" fillId="0" borderId="35" xfId="57" applyFont="1" applyFill="1" applyBorder="1" applyAlignment="1" applyProtection="1">
      <alignment horizontal="center" vertical="center"/>
      <protection/>
    </xf>
    <xf numFmtId="0" fontId="97" fillId="34" borderId="73" xfId="57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/>
      <protection/>
    </xf>
    <xf numFmtId="0" fontId="49" fillId="0" borderId="28" xfId="0" applyFont="1" applyBorder="1" applyAlignment="1" applyProtection="1">
      <alignment horizontal="left" vertical="center" indent="1"/>
      <protection/>
    </xf>
    <xf numFmtId="0" fontId="59" fillId="0" borderId="33" xfId="57" applyFont="1" applyBorder="1" applyAlignment="1" applyProtection="1">
      <alignment horizontal="left" vertical="center" indent="1"/>
      <protection/>
    </xf>
    <xf numFmtId="0" fontId="37" fillId="0" borderId="56" xfId="0" applyFont="1" applyBorder="1" applyAlignment="1" applyProtection="1">
      <alignment horizontal="left" vertical="center" indent="1"/>
      <protection/>
    </xf>
    <xf numFmtId="0" fontId="0" fillId="0" borderId="57" xfId="0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0" fillId="0" borderId="58" xfId="0" applyBorder="1" applyAlignment="1" applyProtection="1">
      <alignment horizontal="left" vertical="center" indent="1"/>
      <protection/>
    </xf>
    <xf numFmtId="0" fontId="0" fillId="0" borderId="59" xfId="0" applyBorder="1" applyAlignment="1" applyProtection="1">
      <alignment horizontal="left" vertical="center" indent="1"/>
      <protection/>
    </xf>
    <xf numFmtId="0" fontId="0" fillId="0" borderId="60" xfId="0" applyBorder="1" applyAlignment="1" applyProtection="1">
      <alignment horizontal="left" vertical="center" indent="1"/>
      <protection/>
    </xf>
    <xf numFmtId="0" fontId="89" fillId="0" borderId="0" xfId="57" applyFont="1" applyBorder="1" applyAlignment="1" applyProtection="1">
      <alignment horizontal="left" vertical="center" indent="1"/>
      <protection/>
    </xf>
    <xf numFmtId="0" fontId="92" fillId="33" borderId="32" xfId="57" applyFont="1" applyFill="1" applyBorder="1" applyAlignment="1" applyProtection="1">
      <alignment horizontal="center" vertical="center"/>
      <protection locked="0"/>
    </xf>
    <xf numFmtId="0" fontId="92" fillId="33" borderId="39" xfId="57" applyFont="1" applyFill="1" applyBorder="1" applyAlignment="1" applyProtection="1">
      <alignment horizontal="center" vertical="center"/>
      <protection locked="0"/>
    </xf>
    <xf numFmtId="0" fontId="59" fillId="33" borderId="35" xfId="57" applyFont="1" applyFill="1" applyBorder="1" applyAlignment="1" applyProtection="1">
      <alignment horizontal="left" vertical="center" indent="1"/>
      <protection locked="0"/>
    </xf>
    <xf numFmtId="0" fontId="42" fillId="33" borderId="35" xfId="0" applyFont="1" applyFill="1" applyBorder="1" applyAlignment="1" applyProtection="1">
      <alignment horizontal="left" vertical="center" indent="1"/>
      <protection locked="0"/>
    </xf>
    <xf numFmtId="0" fontId="42" fillId="33" borderId="27" xfId="0" applyFont="1" applyFill="1" applyBorder="1" applyAlignment="1" applyProtection="1">
      <alignment horizontal="left" vertical="center" indent="1"/>
      <protection locked="0"/>
    </xf>
    <xf numFmtId="0" fontId="42" fillId="33" borderId="71" xfId="0" applyFont="1" applyFill="1" applyBorder="1" applyAlignment="1" applyProtection="1">
      <alignment horizontal="left" vertical="center" indent="1"/>
      <protection locked="0"/>
    </xf>
    <xf numFmtId="0" fontId="48" fillId="33" borderId="32" xfId="0" applyFont="1" applyFill="1" applyBorder="1" applyAlignment="1" applyProtection="1">
      <alignment horizontal="center" vertical="center"/>
      <protection locked="0"/>
    </xf>
    <xf numFmtId="0" fontId="48" fillId="33" borderId="39" xfId="0" applyFont="1" applyFill="1" applyBorder="1" applyAlignment="1" applyProtection="1">
      <alignment horizontal="center" vertical="center"/>
      <protection locked="0"/>
    </xf>
    <xf numFmtId="0" fontId="59" fillId="0" borderId="33" xfId="57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59" fillId="0" borderId="29" xfId="57" applyFont="1" applyBorder="1" applyAlignment="1" applyProtection="1">
      <alignment horizontal="center" vertical="center"/>
      <protection/>
    </xf>
    <xf numFmtId="0" fontId="61" fillId="0" borderId="61" xfId="57" applyFont="1" applyBorder="1" applyAlignment="1" applyProtection="1">
      <alignment horizontal="left" vertical="center" indent="1"/>
      <protection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 applyProtection="1">
      <alignment horizontal="left" vertical="center" indent="1"/>
      <protection locked="0"/>
    </xf>
    <xf numFmtId="164" fontId="59" fillId="33" borderId="61" xfId="57" applyNumberFormat="1" applyFont="1" applyFill="1" applyBorder="1" applyAlignment="1" applyProtection="1">
      <alignment horizontal="left" vertical="center" indent="1"/>
      <protection locked="0"/>
    </xf>
    <xf numFmtId="164" fontId="0" fillId="0" borderId="35" xfId="0" applyNumberFormat="1" applyBorder="1" applyAlignment="1" applyProtection="1">
      <alignment horizontal="left" vertical="center" indent="1"/>
      <protection locked="0"/>
    </xf>
    <xf numFmtId="164" fontId="0" fillId="0" borderId="15" xfId="0" applyNumberFormat="1" applyBorder="1" applyAlignment="1" applyProtection="1">
      <alignment horizontal="left" vertical="center" indent="1"/>
      <protection locked="0"/>
    </xf>
    <xf numFmtId="0" fontId="59" fillId="33" borderId="74" xfId="57" applyFont="1" applyFill="1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71" xfId="0" applyBorder="1" applyAlignment="1" applyProtection="1">
      <alignment vertical="top" wrapText="1"/>
      <protection locked="0"/>
    </xf>
    <xf numFmtId="0" fontId="0" fillId="0" borderId="7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76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72" xfId="0" applyBorder="1" applyAlignment="1" applyProtection="1">
      <alignment vertical="top" wrapText="1"/>
      <protection locked="0"/>
    </xf>
    <xf numFmtId="164" fontId="59" fillId="33" borderId="35" xfId="57" applyNumberFormat="1" applyFont="1" applyFill="1" applyBorder="1" applyAlignment="1" applyProtection="1">
      <alignment horizontal="left" vertical="center" indent="1"/>
      <protection locked="0"/>
    </xf>
    <xf numFmtId="164" fontId="42" fillId="33" borderId="35" xfId="0" applyNumberFormat="1" applyFont="1" applyFill="1" applyBorder="1" applyAlignment="1" applyProtection="1">
      <alignment horizontal="left" vertical="center" indent="1"/>
      <protection locked="0"/>
    </xf>
    <xf numFmtId="164" fontId="4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59" fillId="0" borderId="31" xfId="57" applyFont="1" applyBorder="1" applyAlignment="1" applyProtection="1">
      <alignment horizontal="center" vertical="center"/>
      <protection/>
    </xf>
    <xf numFmtId="0" fontId="59" fillId="0" borderId="71" xfId="57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/>
    </xf>
    <xf numFmtId="0" fontId="48" fillId="0" borderId="39" xfId="0" applyFont="1" applyBorder="1" applyAlignment="1" applyProtection="1">
      <alignment horizontal="center" vertical="center"/>
      <protection/>
    </xf>
    <xf numFmtId="0" fontId="42" fillId="33" borderId="15" xfId="0" applyFont="1" applyFill="1" applyBorder="1" applyAlignment="1" applyProtection="1">
      <alignment horizontal="left" vertical="center" indent="1"/>
      <protection locked="0"/>
    </xf>
    <xf numFmtId="0" fontId="42" fillId="0" borderId="31" xfId="57" applyFont="1" applyBorder="1" applyAlignment="1" applyProtection="1">
      <alignment horizontal="center" vertical="center"/>
      <protection/>
    </xf>
    <xf numFmtId="0" fontId="42" fillId="0" borderId="71" xfId="57" applyFont="1" applyBorder="1" applyAlignment="1" applyProtection="1">
      <alignment horizontal="center" vertical="center"/>
      <protection/>
    </xf>
    <xf numFmtId="0" fontId="59" fillId="33" borderId="31" xfId="57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59" xfId="0" applyBorder="1" applyAlignment="1" applyProtection="1">
      <alignment vertical="top" wrapText="1"/>
      <protection locked="0"/>
    </xf>
    <xf numFmtId="0" fontId="0" fillId="0" borderId="35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right" vertical="center"/>
      <protection/>
    </xf>
    <xf numFmtId="164" fontId="0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right" vertical="center"/>
      <protection/>
    </xf>
    <xf numFmtId="0" fontId="0" fillId="0" borderId="77" xfId="0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98" fillId="3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3" borderId="77" xfId="0" applyFont="1" applyFill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99" fillId="34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79" xfId="0" applyFont="1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4" fillId="0" borderId="81" xfId="0" applyFont="1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82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00" fillId="3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34" borderId="25" xfId="0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164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0" fillId="0" borderId="77" xfId="0" applyNumberFormat="1" applyFill="1" applyBorder="1" applyAlignment="1" applyProtection="1">
      <alignment horizontal="center" vertical="center"/>
      <protection/>
    </xf>
    <xf numFmtId="2" fontId="7" fillId="0" borderId="13" xfId="0" applyNumberFormat="1" applyFont="1" applyBorder="1" applyAlignment="1" applyProtection="1">
      <alignment horizontal="center" vertical="center"/>
      <protection/>
    </xf>
    <xf numFmtId="2" fontId="0" fillId="0" borderId="77" xfId="0" applyNumberFormat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 applyProtection="1">
      <alignment horizontal="center" vertical="center" wrapText="1"/>
      <protection/>
    </xf>
    <xf numFmtId="0" fontId="99" fillId="34" borderId="26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7" fillId="34" borderId="26" xfId="0" applyNumberFormat="1" applyFont="1" applyFill="1" applyBorder="1" applyAlignment="1" applyProtection="1">
      <alignment horizontal="center" vertical="center"/>
      <protection/>
    </xf>
    <xf numFmtId="2" fontId="6" fillId="0" borderId="14" xfId="52" applyNumberFormat="1" applyFont="1" applyBorder="1" applyAlignment="1" applyProtection="1">
      <alignment horizontal="center"/>
      <protection/>
    </xf>
    <xf numFmtId="0" fontId="59" fillId="33" borderId="62" xfId="53" applyFont="1" applyFill="1" applyBorder="1" applyAlignment="1" applyProtection="1">
      <alignment horizontal="left" vertical="center" indent="1"/>
      <protection locked="0"/>
    </xf>
    <xf numFmtId="0" fontId="59" fillId="0" borderId="63" xfId="53" applyBorder="1" applyAlignment="1" applyProtection="1">
      <alignment horizontal="left" vertical="center" indent="1"/>
      <protection locked="0"/>
    </xf>
    <xf numFmtId="0" fontId="59" fillId="0" borderId="69" xfId="53" applyBorder="1" applyAlignment="1" applyProtection="1">
      <alignment horizontal="left" vertical="center" indent="1"/>
      <protection locked="0"/>
    </xf>
    <xf numFmtId="0" fontId="59" fillId="33" borderId="68" xfId="53" applyFont="1" applyFill="1" applyBorder="1" applyAlignment="1" applyProtection="1">
      <alignment horizontal="left" vertical="center" indent="1"/>
      <protection locked="0"/>
    </xf>
    <xf numFmtId="0" fontId="59" fillId="0" borderId="42" xfId="53" applyBorder="1" applyAlignment="1" applyProtection="1">
      <alignment horizontal="left" vertical="center" indent="1"/>
      <protection locked="0"/>
    </xf>
    <xf numFmtId="0" fontId="59" fillId="0" borderId="44" xfId="53" applyBorder="1" applyAlignment="1" applyProtection="1">
      <alignment horizontal="left" vertical="center" indent="1"/>
      <protection locked="0"/>
    </xf>
    <xf numFmtId="0" fontId="59" fillId="33" borderId="62" xfId="53" applyFill="1" applyBorder="1" applyAlignment="1" applyProtection="1">
      <alignment horizontal="left" vertical="center" indent="1"/>
      <protection locked="0"/>
    </xf>
    <xf numFmtId="0" fontId="59" fillId="33" borderId="55" xfId="53" applyFill="1" applyBorder="1" applyAlignment="1" applyProtection="1">
      <alignment horizontal="left" vertical="center" indent="1"/>
      <protection locked="0"/>
    </xf>
    <xf numFmtId="0" fontId="59" fillId="0" borderId="46" xfId="53" applyBorder="1" applyAlignment="1" applyProtection="1">
      <alignment horizontal="left" vertical="center" indent="1"/>
      <protection locked="0"/>
    </xf>
    <xf numFmtId="0" fontId="59" fillId="0" borderId="39" xfId="53" applyBorder="1" applyAlignment="1" applyProtection="1">
      <alignment horizontal="left" vertical="center" indent="1"/>
      <protection locked="0"/>
    </xf>
    <xf numFmtId="0" fontId="78" fillId="0" borderId="0" xfId="57" applyFont="1" applyAlignment="1" applyProtection="1">
      <alignment horizontal="right" vertical="center"/>
      <protection/>
    </xf>
    <xf numFmtId="0" fontId="101" fillId="0" borderId="0" xfId="45" applyFont="1" applyAlignment="1" applyProtection="1">
      <alignment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Standard 2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5"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1</xdr:col>
      <xdr:colOff>800100</xdr:colOff>
      <xdr:row>5</xdr:row>
      <xdr:rowOff>85725</xdr:rowOff>
    </xdr:to>
    <xdr:pic>
      <xdr:nvPicPr>
        <xdr:cNvPr id="1" name="Picture 1" descr="Logo-FFMN_150x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19050</xdr:rowOff>
    </xdr:from>
    <xdr:to>
      <xdr:col>2</xdr:col>
      <xdr:colOff>619125</xdr:colOff>
      <xdr:row>5</xdr:row>
      <xdr:rowOff>180975</xdr:rowOff>
    </xdr:to>
    <xdr:pic>
      <xdr:nvPicPr>
        <xdr:cNvPr id="1" name="Picture 1" descr="Logo-FFMN_150x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19050</xdr:rowOff>
    </xdr:from>
    <xdr:to>
      <xdr:col>2</xdr:col>
      <xdr:colOff>619125</xdr:colOff>
      <xdr:row>5</xdr:row>
      <xdr:rowOff>180975</xdr:rowOff>
    </xdr:to>
    <xdr:pic>
      <xdr:nvPicPr>
        <xdr:cNvPr id="1" name="Picture 1" descr="Logo-FFMN_150x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-nav@ffm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tabSelected="1" zoomScalePageLayoutView="0" workbookViewId="0" topLeftCell="A1">
      <selection activeCell="C24" sqref="C24:H24"/>
    </sheetView>
  </sheetViews>
  <sheetFormatPr defaultColWidth="11.421875" defaultRowHeight="12.75"/>
  <cols>
    <col min="1" max="1" width="8.140625" style="66" customWidth="1"/>
    <col min="2" max="2" width="13.421875" style="66" customWidth="1"/>
    <col min="3" max="3" width="9.421875" style="66" customWidth="1"/>
    <col min="4" max="5" width="3.28125" style="66" customWidth="1"/>
    <col min="6" max="6" width="8.421875" style="66" customWidth="1"/>
    <col min="7" max="7" width="12.140625" style="66" customWidth="1"/>
    <col min="8" max="9" width="3.28125" style="66" customWidth="1"/>
    <col min="10" max="10" width="8.8515625" style="66" customWidth="1"/>
    <col min="11" max="11" width="3.28125" style="66" customWidth="1"/>
    <col min="12" max="12" width="11.421875" style="66" customWidth="1"/>
    <col min="13" max="13" width="7.140625" style="66" customWidth="1"/>
    <col min="14" max="14" width="5.00390625" style="66" customWidth="1"/>
    <col min="15" max="17" width="11.421875" style="66" customWidth="1"/>
    <col min="18" max="18" width="11.421875" style="66" hidden="1" customWidth="1"/>
    <col min="19" max="16384" width="11.421875" style="66" customWidth="1"/>
  </cols>
  <sheetData>
    <row r="1" spans="1:20" ht="15.75" customHeight="1">
      <c r="A1" s="87" t="s">
        <v>31</v>
      </c>
      <c r="B1" s="87"/>
      <c r="C1" s="87"/>
      <c r="D1" s="87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392" t="s">
        <v>64</v>
      </c>
      <c r="S1" s="89"/>
      <c r="T1" s="89"/>
    </row>
    <row r="2" spans="1:20" ht="26.25" customHeight="1">
      <c r="A2" s="369" t="s">
        <v>68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89"/>
      <c r="R2" s="393"/>
      <c r="S2" s="89"/>
      <c r="T2" s="89"/>
    </row>
    <row r="3" spans="1:20" ht="15" customHeight="1">
      <c r="A3" s="134" t="s">
        <v>32</v>
      </c>
      <c r="B3" s="134"/>
      <c r="C3" s="134"/>
      <c r="D3" s="134"/>
      <c r="E3" s="134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394"/>
      <c r="S3" s="89"/>
      <c r="T3" s="89"/>
    </row>
    <row r="4" spans="1:20" ht="18" customHeight="1">
      <c r="A4" s="371" t="str">
        <f>"COMPTE-RENDU DE COMPETITION "&amp;IF(R31&lt;&gt;"",$R$31,"BGT")</f>
        <v>COMPTE-RENDU DE COMPETITION BGT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89"/>
      <c r="R4" s="394"/>
      <c r="S4" s="89"/>
      <c r="T4" s="89"/>
    </row>
    <row r="5" spans="1:20" ht="15" customHeight="1">
      <c r="A5" s="134"/>
      <c r="B5" s="134"/>
      <c r="C5" s="134"/>
      <c r="D5" s="134"/>
      <c r="E5" s="134"/>
      <c r="F5" s="88"/>
      <c r="G5" s="88"/>
      <c r="H5" s="88"/>
      <c r="I5" s="88"/>
      <c r="J5" s="88"/>
      <c r="K5" s="88"/>
      <c r="L5" s="88"/>
      <c r="M5" s="88"/>
      <c r="N5" s="88"/>
      <c r="O5" s="161"/>
      <c r="P5" s="188"/>
      <c r="Q5" s="89"/>
      <c r="R5" s="394"/>
      <c r="S5" s="89"/>
      <c r="T5" s="89"/>
    </row>
    <row r="6" spans="1:20" ht="15" customHeight="1">
      <c r="A6" s="134"/>
      <c r="B6" s="134"/>
      <c r="C6" s="134"/>
      <c r="D6" s="134"/>
      <c r="E6" s="134"/>
      <c r="F6" s="88"/>
      <c r="G6" s="88"/>
      <c r="H6" s="88"/>
      <c r="I6" s="88"/>
      <c r="J6" s="88"/>
      <c r="K6" s="88"/>
      <c r="L6" s="88"/>
      <c r="M6" s="88"/>
      <c r="N6" s="88"/>
      <c r="O6" s="188"/>
      <c r="P6" s="188"/>
      <c r="Q6" s="89"/>
      <c r="R6" s="394"/>
      <c r="S6" s="89"/>
      <c r="T6" s="89"/>
    </row>
    <row r="7" spans="1:20" s="65" customFormat="1" ht="15" customHeight="1">
      <c r="A7" s="95" t="s">
        <v>155</v>
      </c>
      <c r="B7" s="90"/>
      <c r="C7" s="90"/>
      <c r="D7" s="90"/>
      <c r="E7" s="90"/>
      <c r="F7" s="91"/>
      <c r="G7" s="91"/>
      <c r="H7" s="91"/>
      <c r="I7" s="91"/>
      <c r="J7" s="91"/>
      <c r="K7" s="91"/>
      <c r="L7" s="92"/>
      <c r="M7" s="92"/>
      <c r="N7" s="92"/>
      <c r="O7" s="188"/>
      <c r="P7" s="188"/>
      <c r="Q7" s="92"/>
      <c r="R7" s="93"/>
      <c r="S7" s="92"/>
      <c r="T7" s="173"/>
    </row>
    <row r="8" spans="1:20" s="65" customFormat="1" ht="12" customHeight="1">
      <c r="A8" s="135" t="s">
        <v>156</v>
      </c>
      <c r="B8" s="135"/>
      <c r="C8" s="135"/>
      <c r="D8" s="135"/>
      <c r="E8" s="135"/>
      <c r="F8" s="94"/>
      <c r="G8" s="94"/>
      <c r="H8" s="94"/>
      <c r="I8" s="95"/>
      <c r="J8" s="95"/>
      <c r="K8" s="95"/>
      <c r="L8" s="95"/>
      <c r="M8" s="95"/>
      <c r="N8" s="95"/>
      <c r="O8" s="92"/>
      <c r="P8" s="92"/>
      <c r="Q8" s="92"/>
      <c r="R8" s="93"/>
      <c r="S8" s="92"/>
      <c r="T8" s="92"/>
    </row>
    <row r="9" spans="1:20" s="65" customFormat="1" ht="12" customHeight="1">
      <c r="A9" s="13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2"/>
      <c r="P9" s="92"/>
      <c r="Q9" s="92"/>
      <c r="R9" s="93"/>
      <c r="S9" s="92"/>
      <c r="T9" s="92"/>
    </row>
    <row r="10" spans="1:20" s="65" customFormat="1" ht="12" customHeight="1">
      <c r="A10" s="95" t="s">
        <v>157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92"/>
      <c r="R10" s="93"/>
      <c r="S10" s="92"/>
      <c r="T10" s="132"/>
    </row>
    <row r="11" spans="1:20" s="65" customFormat="1" ht="12" customHeight="1">
      <c r="A11" s="95"/>
      <c r="B11" s="96"/>
      <c r="C11" s="96"/>
      <c r="D11" s="96"/>
      <c r="E11" s="96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  <c r="S11" s="92"/>
      <c r="T11" s="92"/>
    </row>
    <row r="12" spans="1:20" s="65" customFormat="1" ht="12" customHeight="1">
      <c r="A12" s="539" t="s">
        <v>158</v>
      </c>
      <c r="B12" s="540" t="s">
        <v>159</v>
      </c>
      <c r="C12" s="95"/>
      <c r="D12" s="95"/>
      <c r="E12" s="95"/>
      <c r="F12" s="95"/>
      <c r="G12" s="95"/>
      <c r="H12" s="95"/>
      <c r="I12" s="95"/>
      <c r="J12" s="95"/>
      <c r="K12" s="95"/>
      <c r="L12" s="92"/>
      <c r="M12" s="92"/>
      <c r="N12" s="92"/>
      <c r="O12" s="92"/>
      <c r="P12" s="92"/>
      <c r="Q12" s="92"/>
      <c r="R12" s="93"/>
      <c r="S12" s="92"/>
      <c r="T12" s="92"/>
    </row>
    <row r="13" spans="1:20" s="65" customFormat="1" ht="19.5" customHeight="1">
      <c r="A13" s="97"/>
      <c r="B13" s="98"/>
      <c r="C13" s="98"/>
      <c r="D13" s="98"/>
      <c r="E13" s="98"/>
      <c r="F13" s="99"/>
      <c r="G13" s="99"/>
      <c r="H13" s="100"/>
      <c r="I13" s="95"/>
      <c r="J13" s="95"/>
      <c r="K13" s="95"/>
      <c r="L13" s="92"/>
      <c r="M13" s="92"/>
      <c r="N13" s="92"/>
      <c r="O13" s="92"/>
      <c r="P13" s="92"/>
      <c r="Q13" s="92"/>
      <c r="R13" s="93"/>
      <c r="S13" s="92"/>
      <c r="T13" s="92"/>
    </row>
    <row r="14" spans="1:20" s="65" customFormat="1" ht="19.5" customHeight="1">
      <c r="A14" s="148" t="s">
        <v>33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4"/>
      <c r="L14" s="176" t="s">
        <v>74</v>
      </c>
      <c r="M14" s="176"/>
      <c r="N14" s="176"/>
      <c r="O14" s="162"/>
      <c r="P14" s="162"/>
      <c r="Q14" s="175"/>
      <c r="R14" s="150"/>
      <c r="S14" s="92"/>
      <c r="T14" s="92"/>
    </row>
    <row r="15" spans="1:20" s="65" customFormat="1" ht="19.5" customHeight="1">
      <c r="A15" s="396" t="s">
        <v>34</v>
      </c>
      <c r="B15" s="351"/>
      <c r="C15" s="418"/>
      <c r="D15" s="419"/>
      <c r="E15" s="419"/>
      <c r="F15" s="419"/>
      <c r="G15" s="419"/>
      <c r="H15" s="419"/>
      <c r="I15" s="419"/>
      <c r="J15" s="420"/>
      <c r="K15" s="180"/>
      <c r="L15" s="396" t="s">
        <v>85</v>
      </c>
      <c r="M15" s="443"/>
      <c r="N15" s="444"/>
      <c r="O15" s="415" t="s">
        <v>90</v>
      </c>
      <c r="P15" s="416"/>
      <c r="Q15" s="149"/>
      <c r="R15" s="151"/>
      <c r="S15" s="92"/>
      <c r="T15" s="92"/>
    </row>
    <row r="16" spans="1:20" s="65" customFormat="1" ht="19.5" customHeight="1">
      <c r="A16" s="340" t="s">
        <v>35</v>
      </c>
      <c r="B16" s="398"/>
      <c r="C16" s="421"/>
      <c r="D16" s="422"/>
      <c r="E16" s="422"/>
      <c r="F16" s="422"/>
      <c r="G16" s="422"/>
      <c r="H16" s="422"/>
      <c r="I16" s="422"/>
      <c r="J16" s="423"/>
      <c r="K16" s="180"/>
      <c r="L16" s="396" t="s">
        <v>86</v>
      </c>
      <c r="M16" s="443"/>
      <c r="N16" s="444"/>
      <c r="O16" s="415" t="s">
        <v>87</v>
      </c>
      <c r="P16" s="416"/>
      <c r="Q16" s="149"/>
      <c r="R16" s="151"/>
      <c r="S16" s="92"/>
      <c r="T16" s="92"/>
    </row>
    <row r="17" spans="1:20" s="65" customFormat="1" ht="19.5" customHeight="1">
      <c r="A17" s="399"/>
      <c r="B17" s="400"/>
      <c r="C17" s="424"/>
      <c r="D17" s="425"/>
      <c r="E17" s="425"/>
      <c r="F17" s="425"/>
      <c r="G17" s="425"/>
      <c r="H17" s="425"/>
      <c r="I17" s="425"/>
      <c r="J17" s="426"/>
      <c r="K17" s="180"/>
      <c r="L17" s="396" t="s">
        <v>88</v>
      </c>
      <c r="M17" s="443"/>
      <c r="N17" s="444"/>
      <c r="O17" s="415" t="s">
        <v>92</v>
      </c>
      <c r="P17" s="416"/>
      <c r="Q17" s="149"/>
      <c r="R17" s="151"/>
      <c r="S17" s="92"/>
      <c r="T17" s="92"/>
    </row>
    <row r="18" spans="1:20" s="65" customFormat="1" ht="19.5" customHeight="1">
      <c r="A18" s="399"/>
      <c r="B18" s="400"/>
      <c r="C18" s="424"/>
      <c r="D18" s="425"/>
      <c r="E18" s="425"/>
      <c r="F18" s="425"/>
      <c r="G18" s="425"/>
      <c r="H18" s="425"/>
      <c r="I18" s="425"/>
      <c r="J18" s="426"/>
      <c r="K18" s="180"/>
      <c r="L18" s="396" t="s">
        <v>91</v>
      </c>
      <c r="M18" s="443"/>
      <c r="N18" s="444"/>
      <c r="O18" s="415" t="s">
        <v>89</v>
      </c>
      <c r="P18" s="416"/>
      <c r="Q18" s="149"/>
      <c r="R18" s="151"/>
      <c r="S18" s="92"/>
      <c r="T18" s="92"/>
    </row>
    <row r="19" spans="1:20" s="65" customFormat="1" ht="19.5" customHeight="1">
      <c r="A19" s="401"/>
      <c r="B19" s="402"/>
      <c r="C19" s="427"/>
      <c r="D19" s="428"/>
      <c r="E19" s="428"/>
      <c r="F19" s="428"/>
      <c r="G19" s="428"/>
      <c r="H19" s="428"/>
      <c r="I19" s="428"/>
      <c r="J19" s="429"/>
      <c r="K19" s="180"/>
      <c r="L19" s="111"/>
      <c r="M19" s="111"/>
      <c r="N19" s="111"/>
      <c r="O19" s="111"/>
      <c r="P19" s="111"/>
      <c r="Q19" s="92"/>
      <c r="R19" s="93"/>
      <c r="S19" s="92"/>
      <c r="T19" s="92"/>
    </row>
    <row r="20" spans="1:20" s="65" customFormat="1" ht="19.5" customHeight="1">
      <c r="A20" s="396" t="s">
        <v>36</v>
      </c>
      <c r="B20" s="351"/>
      <c r="C20" s="383"/>
      <c r="D20" s="384"/>
      <c r="E20" s="384"/>
      <c r="F20" s="384"/>
      <c r="G20" s="384"/>
      <c r="H20" s="384"/>
      <c r="I20" s="384"/>
      <c r="J20" s="417"/>
      <c r="K20" s="180"/>
      <c r="L20" s="177" t="s">
        <v>56</v>
      </c>
      <c r="M20" s="111"/>
      <c r="N20" s="111"/>
      <c r="O20" s="111"/>
      <c r="P20" s="111"/>
      <c r="Q20" s="92"/>
      <c r="R20" s="93"/>
      <c r="S20" s="92"/>
      <c r="T20" s="92"/>
    </row>
    <row r="21" spans="1:21" s="67" customFormat="1" ht="19.5" customHeight="1">
      <c r="A21" s="98"/>
      <c r="B21" s="98"/>
      <c r="C21" s="98"/>
      <c r="D21" s="98"/>
      <c r="E21" s="98"/>
      <c r="F21" s="98"/>
      <c r="G21" s="98"/>
      <c r="H21" s="101"/>
      <c r="I21" s="98"/>
      <c r="J21" s="102"/>
      <c r="K21" s="102"/>
      <c r="L21" s="169" t="s">
        <v>45</v>
      </c>
      <c r="M21" s="433" t="s">
        <v>46</v>
      </c>
      <c r="N21" s="434"/>
      <c r="O21" s="181" t="s">
        <v>47</v>
      </c>
      <c r="P21" s="170" t="s">
        <v>55</v>
      </c>
      <c r="Q21" s="103"/>
      <c r="R21" s="104"/>
      <c r="S21" s="103"/>
      <c r="T21" s="103"/>
      <c r="U21" s="172"/>
    </row>
    <row r="22" spans="1:20" s="67" customFormat="1" ht="19.5" customHeight="1">
      <c r="A22" s="388" t="s">
        <v>76</v>
      </c>
      <c r="B22" s="395"/>
      <c r="C22" s="395"/>
      <c r="D22" s="395"/>
      <c r="E22" s="395"/>
      <c r="F22" s="395"/>
      <c r="G22" s="395"/>
      <c r="H22" s="395"/>
      <c r="I22" s="101"/>
      <c r="J22" s="177"/>
      <c r="K22" s="177"/>
      <c r="L22" s="182">
        <f>IF($P$22&lt;&gt;"",'Fiche résultats'!$D$52,"")</f>
      </c>
      <c r="M22" s="435">
        <f>IF($P$22&lt;&gt;"",'Fiche résultats'!$D$51,"")</f>
      </c>
      <c r="N22" s="436"/>
      <c r="O22" s="178"/>
      <c r="P22" s="171">
        <f>IF($R$31&lt;&gt;"",'Fiche résultats'!$D$50,"")</f>
      </c>
      <c r="Q22" s="103"/>
      <c r="R22" s="104"/>
      <c r="S22" s="103"/>
      <c r="T22" s="103"/>
    </row>
    <row r="23" spans="1:20" ht="19.5" customHeight="1">
      <c r="A23" s="396" t="s">
        <v>38</v>
      </c>
      <c r="B23" s="397"/>
      <c r="C23" s="406"/>
      <c r="D23" s="407"/>
      <c r="E23" s="407"/>
      <c r="F23" s="407"/>
      <c r="G23" s="407"/>
      <c r="H23" s="437"/>
      <c r="I23" s="136"/>
      <c r="J23" s="154"/>
      <c r="K23" s="154"/>
      <c r="L23" s="183"/>
      <c r="M23" s="183"/>
      <c r="N23" s="183"/>
      <c r="O23" s="367"/>
      <c r="P23" s="368"/>
      <c r="Q23" s="89"/>
      <c r="R23" s="85"/>
      <c r="S23" s="89"/>
      <c r="T23" s="89"/>
    </row>
    <row r="24" spans="1:21" ht="19.5" customHeight="1">
      <c r="A24" s="396" t="s">
        <v>39</v>
      </c>
      <c r="B24" s="397"/>
      <c r="C24" s="430"/>
      <c r="D24" s="431"/>
      <c r="E24" s="431"/>
      <c r="F24" s="431"/>
      <c r="G24" s="431"/>
      <c r="H24" s="432"/>
      <c r="I24" s="137"/>
      <c r="J24" s="388" t="s">
        <v>37</v>
      </c>
      <c r="K24" s="389"/>
      <c r="L24" s="389"/>
      <c r="M24" s="389"/>
      <c r="N24" s="389"/>
      <c r="O24" s="389"/>
      <c r="P24" s="389"/>
      <c r="Q24" s="89"/>
      <c r="R24" s="85"/>
      <c r="S24" s="89"/>
      <c r="T24" s="89"/>
      <c r="U24" s="172"/>
    </row>
    <row r="25" spans="1:20" ht="19.5" customHeight="1">
      <c r="A25" s="396" t="s">
        <v>78</v>
      </c>
      <c r="B25" s="397"/>
      <c r="C25" s="406"/>
      <c r="D25" s="407"/>
      <c r="E25" s="407"/>
      <c r="F25" s="407"/>
      <c r="G25" s="407"/>
      <c r="H25" s="437"/>
      <c r="I25" s="138"/>
      <c r="J25" s="414" t="s">
        <v>65</v>
      </c>
      <c r="K25" s="414"/>
      <c r="L25" s="167" t="s">
        <v>66</v>
      </c>
      <c r="M25" s="438" t="s">
        <v>67</v>
      </c>
      <c r="N25" s="439"/>
      <c r="O25" s="167" t="s">
        <v>94</v>
      </c>
      <c r="P25" s="167" t="s">
        <v>93</v>
      </c>
      <c r="Q25" s="89"/>
      <c r="R25" s="85"/>
      <c r="S25" s="89"/>
      <c r="T25" s="89"/>
    </row>
    <row r="26" spans="1:20" ht="19.5" customHeight="1">
      <c r="A26" s="396" t="s">
        <v>41</v>
      </c>
      <c r="B26" s="397"/>
      <c r="C26" s="406"/>
      <c r="D26" s="407"/>
      <c r="E26" s="407"/>
      <c r="F26" s="407"/>
      <c r="G26" s="408"/>
      <c r="H26" s="409"/>
      <c r="I26" s="134"/>
      <c r="J26" s="404"/>
      <c r="K26" s="405"/>
      <c r="L26" s="168"/>
      <c r="M26" s="410"/>
      <c r="N26" s="411"/>
      <c r="O26" s="213"/>
      <c r="P26" s="214"/>
      <c r="Q26" s="69"/>
      <c r="R26" s="85"/>
      <c r="S26" s="89"/>
      <c r="T26" s="89"/>
    </row>
    <row r="27" spans="1:20" ht="19.5" customHeight="1">
      <c r="A27" s="382" t="s">
        <v>77</v>
      </c>
      <c r="B27" s="341"/>
      <c r="C27" s="349" t="s">
        <v>60</v>
      </c>
      <c r="D27" s="350"/>
      <c r="E27" s="350"/>
      <c r="F27" s="350"/>
      <c r="G27" s="351"/>
      <c r="H27" s="160"/>
      <c r="I27" s="134"/>
      <c r="J27" s="152"/>
      <c r="K27" s="152"/>
      <c r="L27" s="153"/>
      <c r="M27" s="153"/>
      <c r="N27" s="153"/>
      <c r="O27" s="76"/>
      <c r="P27" s="153"/>
      <c r="Q27" s="69"/>
      <c r="R27" s="85"/>
      <c r="S27" s="89"/>
      <c r="T27" s="89"/>
    </row>
    <row r="28" spans="1:20" ht="19.5" customHeight="1">
      <c r="A28" s="342"/>
      <c r="B28" s="343"/>
      <c r="C28" s="349" t="s">
        <v>44</v>
      </c>
      <c r="D28" s="350"/>
      <c r="E28" s="350"/>
      <c r="F28" s="350"/>
      <c r="G28" s="351"/>
      <c r="H28" s="163"/>
      <c r="I28" s="134"/>
      <c r="J28" s="388" t="s">
        <v>40</v>
      </c>
      <c r="K28" s="389"/>
      <c r="L28" s="389"/>
      <c r="M28" s="389"/>
      <c r="N28" s="389"/>
      <c r="O28" s="389"/>
      <c r="P28" s="155"/>
      <c r="Q28" s="69"/>
      <c r="R28" s="85"/>
      <c r="S28" s="89"/>
      <c r="T28" s="89"/>
    </row>
    <row r="29" spans="1:20" ht="19.5" customHeight="1">
      <c r="A29" s="344"/>
      <c r="B29" s="345"/>
      <c r="C29" s="349" t="s">
        <v>57</v>
      </c>
      <c r="D29" s="350"/>
      <c r="E29" s="350"/>
      <c r="F29" s="350"/>
      <c r="G29" s="351"/>
      <c r="H29" s="163"/>
      <c r="I29" s="134"/>
      <c r="J29" s="412" t="s">
        <v>42</v>
      </c>
      <c r="K29" s="413"/>
      <c r="L29" s="160"/>
      <c r="M29" s="390" t="s">
        <v>43</v>
      </c>
      <c r="N29" s="391"/>
      <c r="O29" s="160"/>
      <c r="P29" s="156"/>
      <c r="Q29" s="69"/>
      <c r="R29" s="85"/>
      <c r="S29" s="89"/>
      <c r="T29" s="89"/>
    </row>
    <row r="30" spans="1:20" ht="19.5" customHeight="1">
      <c r="A30" s="106"/>
      <c r="B30" s="183"/>
      <c r="C30" s="183"/>
      <c r="D30" s="183"/>
      <c r="E30" s="183"/>
      <c r="F30" s="107"/>
      <c r="G30" s="107"/>
      <c r="H30" s="108"/>
      <c r="I30" s="134"/>
      <c r="J30" s="159"/>
      <c r="K30" s="159"/>
      <c r="L30" s="159"/>
      <c r="M30" s="159"/>
      <c r="N30" s="159"/>
      <c r="O30" s="159"/>
      <c r="P30" s="159"/>
      <c r="Q30" s="69"/>
      <c r="R30" s="85"/>
      <c r="S30" s="89"/>
      <c r="T30" s="89"/>
    </row>
    <row r="31" spans="1:20" ht="19.5" customHeight="1">
      <c r="A31" s="346" t="s">
        <v>61</v>
      </c>
      <c r="B31" s="347"/>
      <c r="C31" s="347"/>
      <c r="D31" s="348"/>
      <c r="E31" s="102"/>
      <c r="F31" s="403" t="s">
        <v>49</v>
      </c>
      <c r="G31" s="403"/>
      <c r="H31" s="347"/>
      <c r="I31" s="347"/>
      <c r="J31" s="347"/>
      <c r="K31" s="347"/>
      <c r="L31" s="347"/>
      <c r="M31" s="347"/>
      <c r="N31" s="347"/>
      <c r="O31" s="347"/>
      <c r="P31" s="347"/>
      <c r="Q31" s="109"/>
      <c r="R31" s="133">
        <f>IF(COUNTA($D$32:$D$37)=0,"",IF(COUNTA($D$32:$D$37)=1,INDEX($A$32:$A$37,SUM($R$32:$R$37),1),"FAUX"))</f>
      </c>
      <c r="S31" s="89"/>
      <c r="T31" s="173"/>
    </row>
    <row r="32" spans="1:20" ht="19.5" customHeight="1">
      <c r="A32" s="189" t="s">
        <v>79</v>
      </c>
      <c r="B32" s="338"/>
      <c r="C32" s="339"/>
      <c r="D32" s="160"/>
      <c r="E32" s="107"/>
      <c r="F32" s="440"/>
      <c r="G32" s="422"/>
      <c r="H32" s="422"/>
      <c r="I32" s="422"/>
      <c r="J32" s="422"/>
      <c r="K32" s="422"/>
      <c r="L32" s="422"/>
      <c r="M32" s="422"/>
      <c r="N32" s="422"/>
      <c r="O32" s="422"/>
      <c r="P32" s="423"/>
      <c r="Q32" s="110"/>
      <c r="R32" s="133">
        <f aca="true" t="shared" si="0" ref="R32:R37">IF(D32&lt;&gt;"",ROW(D32)-ROW(R$31),"")</f>
      </c>
      <c r="S32" s="89"/>
      <c r="T32" s="89"/>
    </row>
    <row r="33" spans="1:20" ht="19.5" customHeight="1">
      <c r="A33" s="189" t="s">
        <v>80</v>
      </c>
      <c r="B33" s="338"/>
      <c r="C33" s="339"/>
      <c r="D33" s="160"/>
      <c r="E33" s="183"/>
      <c r="F33" s="441"/>
      <c r="G33" s="425"/>
      <c r="H33" s="425"/>
      <c r="I33" s="425"/>
      <c r="J33" s="425"/>
      <c r="K33" s="425"/>
      <c r="L33" s="425"/>
      <c r="M33" s="425"/>
      <c r="N33" s="425"/>
      <c r="O33" s="425"/>
      <c r="P33" s="426"/>
      <c r="Q33" s="110"/>
      <c r="R33" s="133">
        <f t="shared" si="0"/>
      </c>
      <c r="S33" s="89"/>
      <c r="T33" s="89"/>
    </row>
    <row r="34" spans="1:20" ht="19.5" customHeight="1">
      <c r="A34" s="189" t="s">
        <v>81</v>
      </c>
      <c r="B34" s="338"/>
      <c r="C34" s="339"/>
      <c r="D34" s="160"/>
      <c r="E34" s="183"/>
      <c r="F34" s="441"/>
      <c r="G34" s="425"/>
      <c r="H34" s="425"/>
      <c r="I34" s="425"/>
      <c r="J34" s="425"/>
      <c r="K34" s="425"/>
      <c r="L34" s="425"/>
      <c r="M34" s="425"/>
      <c r="N34" s="425"/>
      <c r="O34" s="425"/>
      <c r="P34" s="426"/>
      <c r="Q34" s="110"/>
      <c r="R34" s="133">
        <f t="shared" si="0"/>
      </c>
      <c r="S34" s="89"/>
      <c r="T34" s="89"/>
    </row>
    <row r="35" spans="1:20" ht="19.5" customHeight="1">
      <c r="A35" s="189" t="s">
        <v>84</v>
      </c>
      <c r="B35" s="338"/>
      <c r="C35" s="339"/>
      <c r="D35" s="160"/>
      <c r="E35" s="183"/>
      <c r="F35" s="441"/>
      <c r="G35" s="425"/>
      <c r="H35" s="425"/>
      <c r="I35" s="425"/>
      <c r="J35" s="425"/>
      <c r="K35" s="425"/>
      <c r="L35" s="425"/>
      <c r="M35" s="425"/>
      <c r="N35" s="425"/>
      <c r="O35" s="425"/>
      <c r="P35" s="426"/>
      <c r="Q35" s="110"/>
      <c r="R35" s="133">
        <f t="shared" si="0"/>
      </c>
      <c r="S35" s="89"/>
      <c r="T35" s="89"/>
    </row>
    <row r="36" spans="1:20" ht="19.5" customHeight="1">
      <c r="A36" s="189" t="s">
        <v>83</v>
      </c>
      <c r="B36" s="338"/>
      <c r="C36" s="339"/>
      <c r="D36" s="160"/>
      <c r="E36" s="183"/>
      <c r="F36" s="441"/>
      <c r="G36" s="425"/>
      <c r="H36" s="425"/>
      <c r="I36" s="425"/>
      <c r="J36" s="425"/>
      <c r="K36" s="425"/>
      <c r="L36" s="425"/>
      <c r="M36" s="425"/>
      <c r="N36" s="425"/>
      <c r="O36" s="425"/>
      <c r="P36" s="426"/>
      <c r="Q36" s="110"/>
      <c r="R36" s="133">
        <f t="shared" si="0"/>
      </c>
      <c r="S36" s="89"/>
      <c r="T36" s="89"/>
    </row>
    <row r="37" spans="1:20" ht="19.5" customHeight="1">
      <c r="A37" s="189" t="s">
        <v>82</v>
      </c>
      <c r="B37" s="338"/>
      <c r="C37" s="339"/>
      <c r="D37" s="160"/>
      <c r="E37" s="183"/>
      <c r="F37" s="442"/>
      <c r="G37" s="428"/>
      <c r="H37" s="428"/>
      <c r="I37" s="428"/>
      <c r="J37" s="428"/>
      <c r="K37" s="428"/>
      <c r="L37" s="428"/>
      <c r="M37" s="428"/>
      <c r="N37" s="428"/>
      <c r="O37" s="428"/>
      <c r="P37" s="429"/>
      <c r="Q37" s="110"/>
      <c r="R37" s="133">
        <f t="shared" si="0"/>
      </c>
      <c r="S37" s="89"/>
      <c r="T37" s="89"/>
    </row>
    <row r="38" spans="1:20" ht="19.5" customHeight="1">
      <c r="A38" s="102"/>
      <c r="B38" s="114"/>
      <c r="C38" s="114"/>
      <c r="D38" s="114"/>
      <c r="E38" s="114"/>
      <c r="F38" s="101"/>
      <c r="G38" s="101"/>
      <c r="H38" s="101"/>
      <c r="I38" s="113"/>
      <c r="J38" s="113"/>
      <c r="K38" s="113"/>
      <c r="L38" s="113"/>
      <c r="M38" s="113"/>
      <c r="N38" s="113"/>
      <c r="O38" s="112"/>
      <c r="P38" s="138"/>
      <c r="Q38" s="115"/>
      <c r="R38" s="85"/>
      <c r="S38" s="89"/>
      <c r="T38" s="89"/>
    </row>
    <row r="39" spans="1:20" ht="19.5" customHeight="1">
      <c r="A39" s="177" t="s">
        <v>48</v>
      </c>
      <c r="B39" s="162"/>
      <c r="C39" s="166"/>
      <c r="D39" s="166"/>
      <c r="E39" s="166"/>
      <c r="F39" s="166"/>
      <c r="G39" s="183"/>
      <c r="H39" s="183"/>
      <c r="I39" s="98"/>
      <c r="J39" s="174" t="s">
        <v>59</v>
      </c>
      <c r="K39" s="174"/>
      <c r="L39" s="175"/>
      <c r="M39" s="175"/>
      <c r="N39" s="175"/>
      <c r="O39" s="175"/>
      <c r="P39" s="175"/>
      <c r="Q39" s="115"/>
      <c r="R39" s="85"/>
      <c r="S39" s="89"/>
      <c r="T39" s="89"/>
    </row>
    <row r="40" spans="1:20" ht="19.5" customHeight="1">
      <c r="A40" s="340" t="s">
        <v>51</v>
      </c>
      <c r="B40" s="341"/>
      <c r="C40" s="383"/>
      <c r="D40" s="384"/>
      <c r="E40" s="384"/>
      <c r="F40" s="384"/>
      <c r="G40" s="352" t="s">
        <v>75</v>
      </c>
      <c r="H40" s="353"/>
      <c r="I40" s="139"/>
      <c r="J40" s="373"/>
      <c r="K40" s="374"/>
      <c r="L40" s="374"/>
      <c r="M40" s="374"/>
      <c r="N40" s="374"/>
      <c r="O40" s="374"/>
      <c r="P40" s="375"/>
      <c r="Q40" s="115"/>
      <c r="R40" s="85"/>
      <c r="S40" s="89"/>
      <c r="T40" s="89"/>
    </row>
    <row r="41" spans="1:20" ht="19.5" customHeight="1">
      <c r="A41" s="340" t="s">
        <v>50</v>
      </c>
      <c r="B41" s="341"/>
      <c r="C41" s="354"/>
      <c r="D41" s="355"/>
      <c r="E41" s="355"/>
      <c r="F41" s="356"/>
      <c r="G41" s="357"/>
      <c r="H41" s="358"/>
      <c r="I41" s="139"/>
      <c r="J41" s="376"/>
      <c r="K41" s="377"/>
      <c r="L41" s="377"/>
      <c r="M41" s="377"/>
      <c r="N41" s="377"/>
      <c r="O41" s="377"/>
      <c r="P41" s="378"/>
      <c r="Q41" s="115"/>
      <c r="R41" s="85"/>
      <c r="S41" s="89"/>
      <c r="T41" s="89"/>
    </row>
    <row r="42" spans="1:20" ht="19.5" customHeight="1">
      <c r="A42" s="342"/>
      <c r="B42" s="343"/>
      <c r="C42" s="385"/>
      <c r="D42" s="386"/>
      <c r="E42" s="386"/>
      <c r="F42" s="387"/>
      <c r="G42" s="361"/>
      <c r="H42" s="362"/>
      <c r="I42" s="139"/>
      <c r="J42" s="376"/>
      <c r="K42" s="377"/>
      <c r="L42" s="377"/>
      <c r="M42" s="377"/>
      <c r="N42" s="377"/>
      <c r="O42" s="377"/>
      <c r="P42" s="378"/>
      <c r="Q42" s="115"/>
      <c r="R42" s="85"/>
      <c r="S42" s="89"/>
      <c r="T42" s="89"/>
    </row>
    <row r="43" spans="1:20" ht="19.5" customHeight="1">
      <c r="A43" s="342"/>
      <c r="B43" s="343"/>
      <c r="C43" s="385"/>
      <c r="D43" s="386"/>
      <c r="E43" s="386"/>
      <c r="F43" s="387"/>
      <c r="G43" s="361"/>
      <c r="H43" s="362"/>
      <c r="I43" s="139"/>
      <c r="J43" s="376"/>
      <c r="K43" s="377"/>
      <c r="L43" s="377"/>
      <c r="M43" s="377"/>
      <c r="N43" s="377"/>
      <c r="O43" s="377"/>
      <c r="P43" s="378"/>
      <c r="Q43" s="115"/>
      <c r="R43" s="85"/>
      <c r="S43" s="89"/>
      <c r="T43" s="89"/>
    </row>
    <row r="44" spans="1:20" ht="19.5" customHeight="1">
      <c r="A44" s="342"/>
      <c r="B44" s="343"/>
      <c r="C44" s="385"/>
      <c r="D44" s="386"/>
      <c r="E44" s="386"/>
      <c r="F44" s="387"/>
      <c r="G44" s="361"/>
      <c r="H44" s="362"/>
      <c r="I44" s="139"/>
      <c r="J44" s="376"/>
      <c r="K44" s="377"/>
      <c r="L44" s="377"/>
      <c r="M44" s="377"/>
      <c r="N44" s="377"/>
      <c r="O44" s="377"/>
      <c r="P44" s="378"/>
      <c r="Q44" s="115"/>
      <c r="R44" s="85"/>
      <c r="S44" s="89"/>
      <c r="T44" s="89"/>
    </row>
    <row r="45" spans="1:20" ht="19.5" customHeight="1">
      <c r="A45" s="342"/>
      <c r="B45" s="343"/>
      <c r="C45" s="385"/>
      <c r="D45" s="386"/>
      <c r="E45" s="386"/>
      <c r="F45" s="387"/>
      <c r="G45" s="361"/>
      <c r="H45" s="362"/>
      <c r="I45" s="139"/>
      <c r="J45" s="376"/>
      <c r="K45" s="377"/>
      <c r="L45" s="377"/>
      <c r="M45" s="377"/>
      <c r="N45" s="377"/>
      <c r="O45" s="377"/>
      <c r="P45" s="378"/>
      <c r="Q45" s="115"/>
      <c r="R45" s="85"/>
      <c r="S45" s="89"/>
      <c r="T45" s="89"/>
    </row>
    <row r="46" spans="1:20" ht="19.5" customHeight="1">
      <c r="A46" s="344"/>
      <c r="B46" s="345"/>
      <c r="C46" s="336"/>
      <c r="D46" s="359"/>
      <c r="E46" s="359"/>
      <c r="F46" s="360"/>
      <c r="G46" s="336"/>
      <c r="H46" s="337"/>
      <c r="I46" s="139"/>
      <c r="J46" s="376"/>
      <c r="K46" s="377"/>
      <c r="L46" s="377"/>
      <c r="M46" s="377"/>
      <c r="N46" s="377"/>
      <c r="O46" s="377"/>
      <c r="P46" s="378"/>
      <c r="Q46" s="115"/>
      <c r="R46" s="85"/>
      <c r="S46" s="89"/>
      <c r="T46" s="89"/>
    </row>
    <row r="47" spans="1:20" ht="19.5" customHeight="1">
      <c r="A47" s="382" t="s">
        <v>54</v>
      </c>
      <c r="B47" s="341"/>
      <c r="C47" s="363"/>
      <c r="D47" s="355"/>
      <c r="E47" s="355"/>
      <c r="F47" s="356"/>
      <c r="G47" s="363"/>
      <c r="H47" s="364"/>
      <c r="I47" s="139"/>
      <c r="J47" s="376"/>
      <c r="K47" s="377"/>
      <c r="L47" s="377"/>
      <c r="M47" s="377"/>
      <c r="N47" s="377"/>
      <c r="O47" s="377"/>
      <c r="P47" s="378"/>
      <c r="Q47" s="115"/>
      <c r="R47" s="85"/>
      <c r="S47" s="89"/>
      <c r="T47" s="89"/>
    </row>
    <row r="48" spans="1:20" ht="19.5" customHeight="1">
      <c r="A48" s="342"/>
      <c r="B48" s="343"/>
      <c r="C48" s="361"/>
      <c r="D48" s="365"/>
      <c r="E48" s="365"/>
      <c r="F48" s="366"/>
      <c r="G48" s="361"/>
      <c r="H48" s="362"/>
      <c r="I48" s="139"/>
      <c r="J48" s="376"/>
      <c r="K48" s="377"/>
      <c r="L48" s="377"/>
      <c r="M48" s="377"/>
      <c r="N48" s="377"/>
      <c r="O48" s="377"/>
      <c r="P48" s="378"/>
      <c r="Q48" s="115"/>
      <c r="R48" s="85"/>
      <c r="S48" s="89"/>
      <c r="T48" s="89"/>
    </row>
    <row r="49" spans="1:20" ht="19.5" customHeight="1">
      <c r="A49" s="344"/>
      <c r="B49" s="345"/>
      <c r="C49" s="336"/>
      <c r="D49" s="359"/>
      <c r="E49" s="359"/>
      <c r="F49" s="360"/>
      <c r="G49" s="336"/>
      <c r="H49" s="337"/>
      <c r="I49" s="139"/>
      <c r="J49" s="379"/>
      <c r="K49" s="380"/>
      <c r="L49" s="380"/>
      <c r="M49" s="380"/>
      <c r="N49" s="380"/>
      <c r="O49" s="380"/>
      <c r="P49" s="381"/>
      <c r="Q49" s="115"/>
      <c r="R49" s="85"/>
      <c r="S49" s="89"/>
      <c r="T49" s="89"/>
    </row>
    <row r="50" spans="1:20" ht="19.5" customHeight="1">
      <c r="A50" s="116"/>
      <c r="B50" s="106"/>
      <c r="C50" s="102"/>
      <c r="D50" s="102"/>
      <c r="E50" s="102"/>
      <c r="F50" s="117"/>
      <c r="G50" s="117"/>
      <c r="H50" s="118"/>
      <c r="I50" s="98"/>
      <c r="J50" s="100"/>
      <c r="K50" s="100"/>
      <c r="L50" s="100"/>
      <c r="M50" s="100"/>
      <c r="N50" s="100"/>
      <c r="O50" s="105"/>
      <c r="P50" s="105"/>
      <c r="Q50" s="89"/>
      <c r="R50" s="89"/>
      <c r="S50" s="89"/>
      <c r="T50" s="89"/>
    </row>
    <row r="51" spans="1:20" s="84" customFormat="1" ht="19.5" customHeight="1">
      <c r="A51" s="119"/>
      <c r="B51" s="119"/>
      <c r="C51" s="120"/>
      <c r="D51" s="120"/>
      <c r="E51" s="120"/>
      <c r="F51" s="121"/>
      <c r="G51" s="121"/>
      <c r="H51" s="122"/>
      <c r="I51" s="124"/>
      <c r="J51" s="123"/>
      <c r="K51" s="123"/>
      <c r="L51" s="123"/>
      <c r="M51" s="123"/>
      <c r="N51" s="123"/>
      <c r="O51" s="125"/>
      <c r="P51" s="125"/>
      <c r="Q51" s="119"/>
      <c r="R51" s="119"/>
      <c r="S51" s="119"/>
      <c r="T51" s="119"/>
    </row>
    <row r="52" spans="1:20" s="84" customFormat="1" ht="19.5" customHeight="1">
      <c r="A52" s="126"/>
      <c r="B52" s="126"/>
      <c r="C52" s="127"/>
      <c r="D52" s="127"/>
      <c r="E52" s="127"/>
      <c r="F52" s="127"/>
      <c r="G52" s="127"/>
      <c r="H52" s="127"/>
      <c r="I52" s="127"/>
      <c r="J52" s="128"/>
      <c r="K52" s="128"/>
      <c r="L52" s="128"/>
      <c r="M52" s="128"/>
      <c r="N52" s="128"/>
      <c r="O52" s="125"/>
      <c r="P52" s="125"/>
      <c r="Q52" s="119"/>
      <c r="R52" s="119"/>
      <c r="S52" s="119"/>
      <c r="T52" s="119"/>
    </row>
    <row r="53" spans="1:20" ht="19.5" customHeight="1">
      <c r="A53" s="107"/>
      <c r="B53" s="107"/>
      <c r="C53" s="107"/>
      <c r="D53" s="107"/>
      <c r="E53" s="107"/>
      <c r="F53" s="129"/>
      <c r="G53" s="129"/>
      <c r="H53" s="129"/>
      <c r="I53" s="111"/>
      <c r="J53" s="111"/>
      <c r="K53" s="111"/>
      <c r="L53" s="111"/>
      <c r="M53" s="111"/>
      <c r="N53" s="111"/>
      <c r="O53" s="105"/>
      <c r="P53" s="105"/>
      <c r="Q53" s="89"/>
      <c r="R53" s="89"/>
      <c r="S53" s="89"/>
      <c r="T53" s="89"/>
    </row>
    <row r="54" spans="1:20" ht="19.5" customHeight="1">
      <c r="A54" s="107"/>
      <c r="B54" s="107"/>
      <c r="C54" s="107"/>
      <c r="D54" s="107"/>
      <c r="E54" s="107"/>
      <c r="F54" s="130"/>
      <c r="G54" s="130"/>
      <c r="H54" s="130"/>
      <c r="I54" s="111"/>
      <c r="J54" s="111"/>
      <c r="K54" s="111"/>
      <c r="L54" s="111"/>
      <c r="M54" s="111"/>
      <c r="N54" s="111"/>
      <c r="O54" s="105"/>
      <c r="P54" s="105"/>
      <c r="Q54" s="89"/>
      <c r="R54" s="89"/>
      <c r="S54" s="89"/>
      <c r="T54" s="89"/>
    </row>
    <row r="55" spans="1:20" ht="19.5" customHeight="1">
      <c r="A55" s="75"/>
      <c r="B55" s="75"/>
      <c r="C55" s="75"/>
      <c r="D55" s="75"/>
      <c r="E55" s="75"/>
      <c r="F55" s="76"/>
      <c r="G55" s="76"/>
      <c r="H55" s="77"/>
      <c r="I55" s="111"/>
      <c r="J55" s="111"/>
      <c r="K55" s="111"/>
      <c r="L55" s="111"/>
      <c r="M55" s="111"/>
      <c r="N55" s="111"/>
      <c r="O55" s="105"/>
      <c r="P55" s="105"/>
      <c r="Q55" s="89"/>
      <c r="R55" s="89"/>
      <c r="S55" s="89"/>
      <c r="T55" s="89"/>
    </row>
    <row r="56" spans="1:20" ht="19.5" customHeight="1">
      <c r="A56" s="75"/>
      <c r="B56" s="75"/>
      <c r="C56" s="75"/>
      <c r="D56" s="75"/>
      <c r="E56" s="75"/>
      <c r="F56" s="76"/>
      <c r="G56" s="76"/>
      <c r="H56" s="77"/>
      <c r="I56" s="111"/>
      <c r="J56" s="111"/>
      <c r="K56" s="111"/>
      <c r="L56" s="111"/>
      <c r="M56" s="111"/>
      <c r="N56" s="111"/>
      <c r="O56" s="105"/>
      <c r="P56" s="105"/>
      <c r="Q56" s="89"/>
      <c r="R56" s="89"/>
      <c r="S56" s="89"/>
      <c r="T56" s="89"/>
    </row>
    <row r="57" spans="1:20" ht="19.5" customHeight="1">
      <c r="A57" s="89"/>
      <c r="B57" s="89"/>
      <c r="C57" s="89"/>
      <c r="D57" s="89"/>
      <c r="E57" s="89"/>
      <c r="F57" s="131"/>
      <c r="G57" s="131"/>
      <c r="H57" s="131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8" s="68" customFormat="1" ht="19.5" customHeight="1">
      <c r="A58" s="78"/>
      <c r="B58" s="78"/>
      <c r="C58" s="78"/>
      <c r="D58" s="78"/>
      <c r="E58" s="78"/>
      <c r="F58" s="82"/>
      <c r="G58" s="82"/>
      <c r="H58" s="83"/>
    </row>
    <row r="59" spans="1:8" s="68" customFormat="1" ht="19.5" customHeight="1">
      <c r="A59" s="74"/>
      <c r="B59" s="74"/>
      <c r="C59" s="74"/>
      <c r="D59" s="74"/>
      <c r="E59" s="74"/>
      <c r="F59" s="80"/>
      <c r="G59" s="80"/>
      <c r="H59" s="80"/>
    </row>
    <row r="60" spans="1:8" s="68" customFormat="1" ht="19.5" customHeight="1">
      <c r="A60" s="74"/>
      <c r="B60" s="74"/>
      <c r="C60" s="74"/>
      <c r="D60" s="74"/>
      <c r="E60" s="74"/>
      <c r="F60" s="81"/>
      <c r="G60" s="81"/>
      <c r="H60" s="81"/>
    </row>
    <row r="61" spans="1:8" s="68" customFormat="1" ht="19.5" customHeight="1">
      <c r="A61" s="74"/>
      <c r="B61" s="74"/>
      <c r="C61" s="74"/>
      <c r="D61" s="74"/>
      <c r="E61" s="74"/>
      <c r="F61" s="79"/>
      <c r="G61" s="79"/>
      <c r="H61" s="79"/>
    </row>
    <row r="62" s="68" customFormat="1" ht="15"/>
  </sheetData>
  <sheetProtection sheet="1" objects="1" scenarios="1"/>
  <mergeCells count="74">
    <mergeCell ref="C25:H25"/>
    <mergeCell ref="F32:P37"/>
    <mergeCell ref="L15:N15"/>
    <mergeCell ref="L16:N16"/>
    <mergeCell ref="L17:N17"/>
    <mergeCell ref="L18:N18"/>
    <mergeCell ref="O15:P15"/>
    <mergeCell ref="O16:P16"/>
    <mergeCell ref="O17:P17"/>
    <mergeCell ref="J24:P24"/>
    <mergeCell ref="C20:J20"/>
    <mergeCell ref="C15:J15"/>
    <mergeCell ref="C16:J19"/>
    <mergeCell ref="A24:B24"/>
    <mergeCell ref="C24:H24"/>
    <mergeCell ref="M21:N21"/>
    <mergeCell ref="M22:N22"/>
    <mergeCell ref="C23:H23"/>
    <mergeCell ref="F31:P31"/>
    <mergeCell ref="J26:K26"/>
    <mergeCell ref="C26:H26"/>
    <mergeCell ref="A25:B25"/>
    <mergeCell ref="A26:B26"/>
    <mergeCell ref="A27:B29"/>
    <mergeCell ref="M26:N26"/>
    <mergeCell ref="J29:K29"/>
    <mergeCell ref="J25:K25"/>
    <mergeCell ref="M25:N25"/>
    <mergeCell ref="R1:R6"/>
    <mergeCell ref="A22:H22"/>
    <mergeCell ref="A15:B15"/>
    <mergeCell ref="A23:B23"/>
    <mergeCell ref="A16:B19"/>
    <mergeCell ref="A20:B20"/>
    <mergeCell ref="O18:P18"/>
    <mergeCell ref="A2:P2"/>
    <mergeCell ref="A4:P4"/>
    <mergeCell ref="J40:P49"/>
    <mergeCell ref="A47:B49"/>
    <mergeCell ref="C40:F40"/>
    <mergeCell ref="C42:F42"/>
    <mergeCell ref="C43:F43"/>
    <mergeCell ref="C44:F44"/>
    <mergeCell ref="C45:F45"/>
    <mergeCell ref="B32:C32"/>
    <mergeCell ref="C49:F49"/>
    <mergeCell ref="G47:H47"/>
    <mergeCell ref="C47:F47"/>
    <mergeCell ref="C48:F48"/>
    <mergeCell ref="G48:H48"/>
    <mergeCell ref="O23:P23"/>
    <mergeCell ref="B33:C33"/>
    <mergeCell ref="J28:O28"/>
    <mergeCell ref="M29:N29"/>
    <mergeCell ref="B35:C35"/>
    <mergeCell ref="G41:H41"/>
    <mergeCell ref="B36:C36"/>
    <mergeCell ref="B37:C37"/>
    <mergeCell ref="A40:B40"/>
    <mergeCell ref="C46:F46"/>
    <mergeCell ref="G42:H42"/>
    <mergeCell ref="G43:H43"/>
    <mergeCell ref="G44:H44"/>
    <mergeCell ref="G45:H45"/>
    <mergeCell ref="G46:H46"/>
    <mergeCell ref="B34:C34"/>
    <mergeCell ref="A41:B46"/>
    <mergeCell ref="A31:D31"/>
    <mergeCell ref="G49:H49"/>
    <mergeCell ref="C27:G27"/>
    <mergeCell ref="C28:G28"/>
    <mergeCell ref="C29:G29"/>
    <mergeCell ref="G40:H40"/>
    <mergeCell ref="C41:F41"/>
  </mergeCells>
  <conditionalFormatting sqref="A4:P4">
    <cfRule type="containsText" priority="15" dxfId="4" operator="containsText" text="FAUX">
      <formula>NOT(ISERROR(SEARCH("FAUX",A4)))</formula>
    </cfRule>
  </conditionalFormatting>
  <conditionalFormatting sqref="D32:D37">
    <cfRule type="expression" priority="10" dxfId="0">
      <formula>$R$31="FAUX"</formula>
    </cfRule>
  </conditionalFormatting>
  <conditionalFormatting sqref="J26:N26">
    <cfRule type="expression" priority="4" dxfId="0">
      <formula>COUNTA($J$26:$N$26)&gt;1</formula>
    </cfRule>
  </conditionalFormatting>
  <conditionalFormatting sqref="L29 O29">
    <cfRule type="expression" priority="3" dxfId="0">
      <formula>COUNTA($J$29:$O$29)&gt;3</formula>
    </cfRule>
  </conditionalFormatting>
  <conditionalFormatting sqref="H27:H29">
    <cfRule type="expression" priority="1" dxfId="0">
      <formula>COUNTA($H$27:$H$29)&gt;1</formula>
    </cfRule>
  </conditionalFormatting>
  <hyperlinks>
    <hyperlink ref="B12" r:id="rId1" display="ds-nav@ffmn.fr"/>
  </hyperlinks>
  <printOptions/>
  <pageMargins left="0.52" right="0.31496062992125984" top="0.32" bottom="0.26" header="0.31496062992125984" footer="0.12"/>
  <pageSetup fitToHeight="1" fitToWidth="1" horizontalDpi="360" verticalDpi="360" orientation="portrait" paperSize="9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showGridLines="0" zoomScale="90" zoomScaleNormal="90" zoomScalePageLayoutView="0" workbookViewId="0" topLeftCell="A1">
      <selection activeCell="Y4" sqref="Y4:AA6"/>
    </sheetView>
  </sheetViews>
  <sheetFormatPr defaultColWidth="11.57421875" defaultRowHeight="12.75"/>
  <cols>
    <col min="1" max="1" width="7.421875" style="1" customWidth="1"/>
    <col min="2" max="2" width="6.00390625" style="1" customWidth="1"/>
    <col min="3" max="3" width="20.57421875" style="1" customWidth="1"/>
    <col min="4" max="4" width="8.57421875" style="1" customWidth="1"/>
    <col min="5" max="5" width="3.7109375" style="1" customWidth="1"/>
    <col min="6" max="6" width="2.8515625" style="1" customWidth="1"/>
    <col min="7" max="7" width="16.00390625" style="1" customWidth="1"/>
    <col min="8" max="8" width="3.8515625" style="1" customWidth="1"/>
    <col min="9" max="25" width="10.7109375" style="1" customWidth="1"/>
    <col min="26" max="26" width="10.7109375" style="1" hidden="1" customWidth="1"/>
    <col min="27" max="27" width="9.8515625" style="1" customWidth="1"/>
    <col min="28" max="28" width="9.00390625" style="1" customWidth="1"/>
    <col min="29" max="29" width="11.57421875" style="1" hidden="1" customWidth="1"/>
    <col min="30" max="30" width="46.28125" style="1" hidden="1" customWidth="1"/>
    <col min="31" max="33" width="11.57421875" style="1" hidden="1" customWidth="1"/>
    <col min="34" max="16384" width="11.57421875" style="1" customWidth="1"/>
  </cols>
  <sheetData>
    <row r="1" spans="3:33" ht="27" customHeight="1">
      <c r="C1" s="158"/>
      <c r="D1" s="158"/>
      <c r="E1" s="451" t="s">
        <v>0</v>
      </c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203"/>
      <c r="AC1" s="470" t="s">
        <v>62</v>
      </c>
      <c r="AD1" s="471"/>
      <c r="AE1" s="471"/>
      <c r="AF1" s="471"/>
      <c r="AG1" s="471"/>
    </row>
    <row r="2" spans="5:33" ht="15" customHeight="1">
      <c r="E2" s="452" t="s">
        <v>52</v>
      </c>
      <c r="F2" s="452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158"/>
      <c r="AC2" s="471"/>
      <c r="AD2" s="471"/>
      <c r="AE2" s="471"/>
      <c r="AF2" s="471"/>
      <c r="AG2" s="471"/>
    </row>
    <row r="3" spans="5:33" ht="9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71"/>
      <c r="AD3" s="471"/>
      <c r="AE3" s="471"/>
      <c r="AF3" s="471"/>
      <c r="AG3" s="471"/>
    </row>
    <row r="4" spans="5:33" ht="15" customHeight="1">
      <c r="E4" s="30"/>
      <c r="F4" s="459" t="s">
        <v>7</v>
      </c>
      <c r="G4" s="454"/>
      <c r="H4" s="454"/>
      <c r="I4" s="454"/>
      <c r="J4" s="194">
        <f>IF('Compte-rendu'!C$23&lt;&gt;"",'Compte-rendu'!C$23,"")</f>
      </c>
      <c r="K4" s="194"/>
      <c r="L4" s="194"/>
      <c r="M4" s="194"/>
      <c r="N4" s="216"/>
      <c r="O4" s="217"/>
      <c r="P4" s="218"/>
      <c r="Q4" s="218"/>
      <c r="R4" s="215"/>
      <c r="S4" s="454" t="s">
        <v>12</v>
      </c>
      <c r="T4" s="454"/>
      <c r="U4" s="454"/>
      <c r="V4" s="202">
        <f>'Compte-rendu'!$R$31</f>
      </c>
      <c r="W4" s="211"/>
      <c r="X4" s="190"/>
      <c r="Y4" s="461">
        <f>V4</f>
      </c>
      <c r="Z4" s="462"/>
      <c r="AA4" s="463"/>
      <c r="AB4" s="41"/>
      <c r="AC4" s="471"/>
      <c r="AD4" s="471"/>
      <c r="AE4" s="471"/>
      <c r="AF4" s="471"/>
      <c r="AG4" s="471"/>
    </row>
    <row r="5" spans="1:33" ht="15" customHeight="1">
      <c r="A5" s="11"/>
      <c r="B5" s="11"/>
      <c r="C5" s="10"/>
      <c r="D5" s="10"/>
      <c r="E5" s="30"/>
      <c r="F5" s="459" t="s">
        <v>8</v>
      </c>
      <c r="G5" s="454"/>
      <c r="H5" s="454"/>
      <c r="I5" s="454"/>
      <c r="J5" s="194">
        <f>IF('Compte-rendu'!C$26&lt;&gt;"",'Compte-rendu'!C$26,"")</f>
      </c>
      <c r="K5" s="194"/>
      <c r="L5" s="194"/>
      <c r="M5" s="194"/>
      <c r="N5" s="216"/>
      <c r="O5" s="217"/>
      <c r="P5" s="218"/>
      <c r="Q5" s="218"/>
      <c r="R5" s="215"/>
      <c r="S5" s="454" t="s">
        <v>10</v>
      </c>
      <c r="T5" s="454"/>
      <c r="U5" s="454"/>
      <c r="V5" s="455">
        <f>IF('Compte-rendu'!C$24&lt;&gt;"",'Compte-rendu'!C$24,"")</f>
      </c>
      <c r="W5" s="456"/>
      <c r="X5" s="201"/>
      <c r="Y5" s="464"/>
      <c r="Z5" s="465"/>
      <c r="AA5" s="466"/>
      <c r="AB5" s="184"/>
      <c r="AC5" s="472"/>
      <c r="AD5" s="472"/>
      <c r="AE5" s="472"/>
      <c r="AF5" s="472"/>
      <c r="AG5" s="472"/>
    </row>
    <row r="6" spans="5:33" ht="15" customHeight="1">
      <c r="E6" s="30"/>
      <c r="F6" s="459" t="s">
        <v>9</v>
      </c>
      <c r="G6" s="454"/>
      <c r="H6" s="454"/>
      <c r="I6" s="454"/>
      <c r="J6" s="194">
        <f>IF('Compte-rendu'!C$25&lt;&gt;"",'Compte-rendu'!C$25,"")</f>
      </c>
      <c r="K6" s="194"/>
      <c r="L6" s="194"/>
      <c r="M6" s="194"/>
      <c r="N6" s="216"/>
      <c r="O6" s="217"/>
      <c r="P6" s="218"/>
      <c r="Q6" s="218"/>
      <c r="R6" s="215"/>
      <c r="S6" s="454" t="s">
        <v>11</v>
      </c>
      <c r="T6" s="454"/>
      <c r="U6" s="454"/>
      <c r="V6" s="457">
        <f>IF('Compte-rendu'!C$40&lt;&gt;"",'Compte-rendu'!C$40,"")</f>
      </c>
      <c r="W6" s="456"/>
      <c r="X6" s="458"/>
      <c r="Y6" s="467"/>
      <c r="Z6" s="468"/>
      <c r="AA6" s="469"/>
      <c r="AB6" s="185"/>
      <c r="AC6" s="473" t="s">
        <v>13</v>
      </c>
      <c r="AD6" s="474"/>
      <c r="AE6" s="474"/>
      <c r="AF6" s="474"/>
      <c r="AG6" s="474"/>
    </row>
    <row r="7" spans="14:33" ht="15" customHeight="1">
      <c r="N7" s="212"/>
      <c r="O7" s="212"/>
      <c r="P7" s="212"/>
      <c r="Q7" s="212"/>
      <c r="R7" s="212"/>
      <c r="S7" s="11"/>
      <c r="T7" s="212"/>
      <c r="AC7" s="472"/>
      <c r="AD7" s="472"/>
      <c r="AE7" s="472"/>
      <c r="AF7" s="472"/>
      <c r="AG7" s="472"/>
    </row>
    <row r="8" spans="1:33" ht="27" customHeight="1">
      <c r="A8" s="483" t="s">
        <v>15</v>
      </c>
      <c r="B8" s="483" t="s">
        <v>23</v>
      </c>
      <c r="C8" s="485" t="s">
        <v>16</v>
      </c>
      <c r="D8" s="486"/>
      <c r="E8" s="485" t="s">
        <v>17</v>
      </c>
      <c r="F8" s="489"/>
      <c r="G8" s="490"/>
      <c r="H8" s="483" t="s">
        <v>2</v>
      </c>
      <c r="I8" s="483" t="s">
        <v>25</v>
      </c>
      <c r="J8" s="445" t="s">
        <v>154</v>
      </c>
      <c r="K8" s="478"/>
      <c r="L8" s="479"/>
      <c r="M8" s="445" t="s">
        <v>95</v>
      </c>
      <c r="N8" s="478"/>
      <c r="O8" s="479"/>
      <c r="P8" s="445" t="s">
        <v>96</v>
      </c>
      <c r="Q8" s="478"/>
      <c r="R8" s="478"/>
      <c r="S8" s="479"/>
      <c r="T8" s="483" t="s">
        <v>19</v>
      </c>
      <c r="U8" s="483" t="s">
        <v>98</v>
      </c>
      <c r="V8" s="445" t="s">
        <v>18</v>
      </c>
      <c r="W8" s="446"/>
      <c r="X8" s="447"/>
      <c r="Y8" s="193" t="s">
        <v>24</v>
      </c>
      <c r="Z8" s="35" t="s">
        <v>3</v>
      </c>
      <c r="AA8" s="33" t="s">
        <v>1</v>
      </c>
      <c r="AB8" s="43"/>
      <c r="AC8" s="48" t="s">
        <v>27</v>
      </c>
      <c r="AD8" s="49" t="s">
        <v>4</v>
      </c>
      <c r="AE8" s="50" t="s">
        <v>5</v>
      </c>
      <c r="AF8" s="51" t="s">
        <v>6</v>
      </c>
      <c r="AG8" s="51" t="s">
        <v>58</v>
      </c>
    </row>
    <row r="9" spans="1:33" ht="27" customHeight="1">
      <c r="A9" s="484"/>
      <c r="B9" s="484"/>
      <c r="C9" s="487"/>
      <c r="D9" s="488"/>
      <c r="E9" s="487"/>
      <c r="F9" s="491"/>
      <c r="G9" s="488"/>
      <c r="H9" s="484"/>
      <c r="I9" s="484"/>
      <c r="J9" s="157" t="s">
        <v>20</v>
      </c>
      <c r="K9" s="157" t="s">
        <v>21</v>
      </c>
      <c r="L9" s="157" t="s">
        <v>22</v>
      </c>
      <c r="M9" s="157" t="s">
        <v>20</v>
      </c>
      <c r="N9" s="157" t="s">
        <v>21</v>
      </c>
      <c r="O9" s="157" t="s">
        <v>22</v>
      </c>
      <c r="P9" s="157" t="s">
        <v>20</v>
      </c>
      <c r="Q9" s="157" t="s">
        <v>21</v>
      </c>
      <c r="R9" s="157" t="s">
        <v>22</v>
      </c>
      <c r="S9" s="157" t="s">
        <v>97</v>
      </c>
      <c r="T9" s="484"/>
      <c r="U9" s="484"/>
      <c r="V9" s="157"/>
      <c r="W9" s="205"/>
      <c r="X9" s="206"/>
      <c r="Y9" s="193"/>
      <c r="Z9" s="35"/>
      <c r="AA9" s="33"/>
      <c r="AB9" s="43"/>
      <c r="AC9" s="207"/>
      <c r="AD9" s="208"/>
      <c r="AE9" s="209"/>
      <c r="AF9" s="210"/>
      <c r="AG9" s="210"/>
    </row>
    <row r="10" spans="1:33" ht="15.75">
      <c r="A10" s="28"/>
      <c r="B10" s="34"/>
      <c r="C10" s="448"/>
      <c r="D10" s="476"/>
      <c r="E10" s="448"/>
      <c r="F10" s="449"/>
      <c r="G10" s="460"/>
      <c r="H10" s="29"/>
      <c r="I10" s="200"/>
      <c r="J10" s="329"/>
      <c r="K10" s="329"/>
      <c r="L10" s="329"/>
      <c r="M10" s="330">
        <f aca="true" t="shared" si="0" ref="M10:M49">IF(AND(J10&lt;&gt;"",$U10&lt;&gt;""),J10*$U10,"")</f>
      </c>
      <c r="N10" s="330">
        <f aca="true" t="shared" si="1" ref="N10:N49">IF(AND(K10&lt;&gt;"",$U10&lt;&gt;""),K10*$U10,"")</f>
      </c>
      <c r="O10" s="330">
        <f aca="true" t="shared" si="2" ref="O10:O49">IF(AND(L10&lt;&gt;"",$U10&lt;&gt;""),L10*$U10,"")</f>
      </c>
      <c r="P10" s="198">
        <f>IF(M10&lt;&gt;"",100*MIN(M$10:M$49)/M10,"")</f>
      </c>
      <c r="Q10" s="198">
        <f aca="true" t="shared" si="3" ref="Q10:R17">IF(N10&lt;&gt;"",100*MIN(N$10:N$49)/N10,"")</f>
      </c>
      <c r="R10" s="198">
        <f t="shared" si="3"/>
      </c>
      <c r="S10" s="204">
        <f aca="true" t="shared" si="4" ref="S10:S49">IF(AD10&lt;&gt;"",(IF(ISERR(LARGE($P10:$R10,1)),0,LARGE($P10:$R10,1))+IF(ISERR(LARGE($P10:$R10,2)),0,LARGE($P10:$R10,2)))/IF(COUNT($Q$10:$R$50)&lt;&gt;0,2,1),"")</f>
      </c>
      <c r="T10" s="197">
        <f aca="true" t="shared" si="5" ref="T10:T17">IF(S10&lt;&gt;"",ROUND(I10+S10,2),"")</f>
      </c>
      <c r="U10" s="253"/>
      <c r="V10" s="448"/>
      <c r="W10" s="449"/>
      <c r="X10" s="450"/>
      <c r="Y10" s="191"/>
      <c r="Z10" s="36">
        <f aca="true" t="shared" si="6" ref="Z10:Z49">IF($T10&lt;&gt;"",$T10+300,0)+IF(COUNT($P10:$R10)=3,SMALL($P10:$R10,1)/10000,0)</f>
        <v>0</v>
      </c>
      <c r="AA10" s="32">
        <f aca="true" t="shared" si="7" ref="AA10:AA49">IF($T10&lt;&gt;"",RANK($Z10,($Z$10:$Z$50),),"")</f>
      </c>
      <c r="AB10" s="42"/>
      <c r="AC10" s="45">
        <f>IF(AA10&lt;&gt;"",AA10+COUNTIF(AA10:AA$50,AA10)-1,AA$50)</f>
        <v>1</v>
      </c>
      <c r="AD10" s="46">
        <f>UPPER(IF(H10&lt;&gt;"",IF(A10&lt;&gt;"",A10&amp;"_"&amp;H10,C10&amp;"_"&amp;E10&amp;"_"&amp;H10),""))</f>
      </c>
      <c r="AE10" s="46">
        <f aca="true" t="shared" si="8" ref="AE10:AE49">IF(UPPER(H10)="J",COUNTIF($AD$10:$AD$50,"="&amp;AD10),0)</f>
        <v>0</v>
      </c>
      <c r="AF10" s="47">
        <f aca="true" t="shared" si="9" ref="AF10:AF49">IF(UPPER(H10)="S",COUNTIF($AD$10:$AD$50,"="&amp;AD10),0)</f>
        <v>0</v>
      </c>
      <c r="AG10" s="47">
        <f aca="true" t="shared" si="10" ref="AG10:AG49">IF(AND(A10="",H10&lt;&gt;""),COUNTIF($AD$10:$AD$50,"="&amp;AD10),0)</f>
        <v>0</v>
      </c>
    </row>
    <row r="11" spans="1:33" ht="15.75">
      <c r="A11" s="28"/>
      <c r="B11" s="34"/>
      <c r="C11" s="448"/>
      <c r="D11" s="476"/>
      <c r="E11" s="448"/>
      <c r="F11" s="475"/>
      <c r="G11" s="476"/>
      <c r="H11" s="29"/>
      <c r="I11" s="200"/>
      <c r="J11" s="329"/>
      <c r="K11" s="329"/>
      <c r="L11" s="329"/>
      <c r="M11" s="330">
        <f t="shared" si="0"/>
      </c>
      <c r="N11" s="330">
        <f t="shared" si="1"/>
      </c>
      <c r="O11" s="330">
        <f t="shared" si="2"/>
      </c>
      <c r="P11" s="198">
        <f aca="true" t="shared" si="11" ref="P11:P17">IF(M11&lt;&gt;"",100*MIN(M$10:M$49)/M11,"")</f>
      </c>
      <c r="Q11" s="198">
        <f t="shared" si="3"/>
      </c>
      <c r="R11" s="198">
        <f t="shared" si="3"/>
      </c>
      <c r="S11" s="204">
        <f t="shared" si="4"/>
      </c>
      <c r="T11" s="197">
        <f t="shared" si="5"/>
      </c>
      <c r="U11" s="253"/>
      <c r="V11" s="448"/>
      <c r="W11" s="449"/>
      <c r="X11" s="450"/>
      <c r="Y11" s="191"/>
      <c r="Z11" s="36">
        <f t="shared" si="6"/>
        <v>0</v>
      </c>
      <c r="AA11" s="32">
        <f t="shared" si="7"/>
      </c>
      <c r="AB11" s="42"/>
      <c r="AC11" s="45">
        <f>IF(AA11&lt;&gt;"",AA11+COUNTIF(AA11:AA$50,AA11)-1,AA$50)</f>
        <v>1</v>
      </c>
      <c r="AD11" s="46">
        <f aca="true" t="shared" si="12" ref="AD11:AD48">UPPER(IF(H11&lt;&gt;"",IF(A11&lt;&gt;"",A11&amp;"_"&amp;H11,C11&amp;"_"&amp;E11&amp;"_"&amp;H11),""))</f>
      </c>
      <c r="AE11" s="46">
        <f t="shared" si="8"/>
        <v>0</v>
      </c>
      <c r="AF11" s="47">
        <f t="shared" si="9"/>
        <v>0</v>
      </c>
      <c r="AG11" s="47">
        <f t="shared" si="10"/>
        <v>0</v>
      </c>
    </row>
    <row r="12" spans="1:33" ht="15.75">
      <c r="A12" s="28"/>
      <c r="B12" s="34"/>
      <c r="C12" s="448"/>
      <c r="D12" s="460"/>
      <c r="E12" s="448"/>
      <c r="F12" s="449"/>
      <c r="G12" s="460"/>
      <c r="H12" s="29"/>
      <c r="I12" s="200"/>
      <c r="J12" s="329"/>
      <c r="K12" s="329"/>
      <c r="L12" s="329"/>
      <c r="M12" s="330">
        <f t="shared" si="0"/>
      </c>
      <c r="N12" s="330">
        <f t="shared" si="1"/>
      </c>
      <c r="O12" s="330">
        <f t="shared" si="2"/>
      </c>
      <c r="P12" s="198">
        <f t="shared" si="11"/>
      </c>
      <c r="Q12" s="198">
        <f t="shared" si="3"/>
      </c>
      <c r="R12" s="198">
        <f t="shared" si="3"/>
      </c>
      <c r="S12" s="204">
        <f t="shared" si="4"/>
      </c>
      <c r="T12" s="197">
        <f t="shared" si="5"/>
      </c>
      <c r="U12" s="253"/>
      <c r="V12" s="448"/>
      <c r="W12" s="449"/>
      <c r="X12" s="450"/>
      <c r="Y12" s="191"/>
      <c r="Z12" s="36">
        <f t="shared" si="6"/>
        <v>0</v>
      </c>
      <c r="AA12" s="32">
        <f t="shared" si="7"/>
      </c>
      <c r="AB12" s="42"/>
      <c r="AC12" s="45">
        <f>IF(AA12&lt;&gt;"",AA12+COUNTIF(AA12:AA$50,AA12)-1,AA$50)</f>
        <v>1</v>
      </c>
      <c r="AD12" s="46">
        <f t="shared" si="12"/>
      </c>
      <c r="AE12" s="46">
        <f t="shared" si="8"/>
        <v>0</v>
      </c>
      <c r="AF12" s="47">
        <f t="shared" si="9"/>
        <v>0</v>
      </c>
      <c r="AG12" s="47">
        <f t="shared" si="10"/>
        <v>0</v>
      </c>
    </row>
    <row r="13" spans="1:33" ht="15.75">
      <c r="A13" s="28"/>
      <c r="B13" s="34"/>
      <c r="C13" s="448"/>
      <c r="D13" s="476"/>
      <c r="E13" s="448"/>
      <c r="F13" s="449"/>
      <c r="G13" s="460"/>
      <c r="H13" s="29"/>
      <c r="I13" s="200"/>
      <c r="J13" s="329"/>
      <c r="K13" s="329"/>
      <c r="L13" s="329"/>
      <c r="M13" s="330">
        <f t="shared" si="0"/>
      </c>
      <c r="N13" s="330">
        <f t="shared" si="1"/>
      </c>
      <c r="O13" s="330">
        <f t="shared" si="2"/>
      </c>
      <c r="P13" s="198">
        <f t="shared" si="11"/>
      </c>
      <c r="Q13" s="198">
        <f t="shared" si="3"/>
      </c>
      <c r="R13" s="198">
        <f t="shared" si="3"/>
      </c>
      <c r="S13" s="204">
        <f t="shared" si="4"/>
      </c>
      <c r="T13" s="197">
        <f t="shared" si="5"/>
      </c>
      <c r="U13" s="253"/>
      <c r="V13" s="448"/>
      <c r="W13" s="449"/>
      <c r="X13" s="450"/>
      <c r="Y13" s="191"/>
      <c r="Z13" s="36">
        <f t="shared" si="6"/>
        <v>0</v>
      </c>
      <c r="AA13" s="32">
        <f t="shared" si="7"/>
      </c>
      <c r="AB13" s="42"/>
      <c r="AC13" s="45">
        <f>IF(AA13&lt;&gt;"",AA13+COUNTIF(AA13:AA$50,AA13)-1,AA$50)</f>
        <v>1</v>
      </c>
      <c r="AD13" s="46">
        <f t="shared" si="12"/>
      </c>
      <c r="AE13" s="46">
        <f t="shared" si="8"/>
        <v>0</v>
      </c>
      <c r="AF13" s="47">
        <f t="shared" si="9"/>
        <v>0</v>
      </c>
      <c r="AG13" s="47">
        <f t="shared" si="10"/>
        <v>0</v>
      </c>
    </row>
    <row r="14" spans="1:33" ht="15.75">
      <c r="A14" s="28"/>
      <c r="B14" s="34"/>
      <c r="C14" s="448"/>
      <c r="D14" s="476"/>
      <c r="E14" s="448"/>
      <c r="F14" s="475"/>
      <c r="G14" s="476"/>
      <c r="H14" s="29"/>
      <c r="I14" s="200"/>
      <c r="J14" s="329"/>
      <c r="K14" s="329"/>
      <c r="L14" s="329"/>
      <c r="M14" s="330">
        <f t="shared" si="0"/>
      </c>
      <c r="N14" s="330">
        <f t="shared" si="1"/>
      </c>
      <c r="O14" s="330">
        <f t="shared" si="2"/>
      </c>
      <c r="P14" s="198">
        <f t="shared" si="11"/>
      </c>
      <c r="Q14" s="198">
        <f t="shared" si="3"/>
      </c>
      <c r="R14" s="198">
        <f t="shared" si="3"/>
      </c>
      <c r="S14" s="204">
        <f t="shared" si="4"/>
      </c>
      <c r="T14" s="197">
        <f t="shared" si="5"/>
      </c>
      <c r="U14" s="253"/>
      <c r="V14" s="448"/>
      <c r="W14" s="475"/>
      <c r="X14" s="477"/>
      <c r="Y14" s="191"/>
      <c r="Z14" s="36">
        <f t="shared" si="6"/>
        <v>0</v>
      </c>
      <c r="AA14" s="32">
        <f t="shared" si="7"/>
      </c>
      <c r="AB14" s="42"/>
      <c r="AC14" s="45">
        <f>IF(AA14&lt;&gt;"",AA14+COUNTIF(AA14:AA$50,AA14)-1,AA$50)</f>
        <v>1</v>
      </c>
      <c r="AD14" s="46">
        <f t="shared" si="12"/>
      </c>
      <c r="AE14" s="46">
        <f t="shared" si="8"/>
        <v>0</v>
      </c>
      <c r="AF14" s="47">
        <f t="shared" si="9"/>
        <v>0</v>
      </c>
      <c r="AG14" s="47">
        <f t="shared" si="10"/>
        <v>0</v>
      </c>
    </row>
    <row r="15" spans="1:33" ht="15.75">
      <c r="A15" s="28"/>
      <c r="B15" s="34"/>
      <c r="C15" s="448"/>
      <c r="D15" s="476"/>
      <c r="E15" s="448"/>
      <c r="F15" s="475"/>
      <c r="G15" s="476"/>
      <c r="H15" s="29"/>
      <c r="I15" s="200"/>
      <c r="J15" s="329"/>
      <c r="K15" s="329"/>
      <c r="L15" s="329"/>
      <c r="M15" s="330">
        <f t="shared" si="0"/>
      </c>
      <c r="N15" s="330">
        <f t="shared" si="1"/>
      </c>
      <c r="O15" s="330">
        <f t="shared" si="2"/>
      </c>
      <c r="P15" s="198">
        <f t="shared" si="11"/>
      </c>
      <c r="Q15" s="198">
        <f t="shared" si="3"/>
      </c>
      <c r="R15" s="198">
        <f t="shared" si="3"/>
      </c>
      <c r="S15" s="204">
        <f t="shared" si="4"/>
      </c>
      <c r="T15" s="197">
        <f t="shared" si="5"/>
      </c>
      <c r="U15" s="253"/>
      <c r="V15" s="448"/>
      <c r="W15" s="475"/>
      <c r="X15" s="477"/>
      <c r="Y15" s="191"/>
      <c r="Z15" s="36">
        <f t="shared" si="6"/>
        <v>0</v>
      </c>
      <c r="AA15" s="32">
        <f t="shared" si="7"/>
      </c>
      <c r="AB15" s="42"/>
      <c r="AC15" s="45">
        <f>IF(AA15&lt;&gt;"",AA15+COUNTIF(AA15:AA$50,AA15)-1,AA$50)</f>
        <v>1</v>
      </c>
      <c r="AD15" s="46">
        <f t="shared" si="12"/>
      </c>
      <c r="AE15" s="46">
        <f t="shared" si="8"/>
        <v>0</v>
      </c>
      <c r="AF15" s="47">
        <f t="shared" si="9"/>
        <v>0</v>
      </c>
      <c r="AG15" s="47">
        <f t="shared" si="10"/>
        <v>0</v>
      </c>
    </row>
    <row r="16" spans="1:33" ht="15.75">
      <c r="A16" s="28"/>
      <c r="B16" s="34"/>
      <c r="C16" s="448"/>
      <c r="D16" s="476"/>
      <c r="E16" s="448"/>
      <c r="F16" s="449"/>
      <c r="G16" s="460"/>
      <c r="H16" s="29"/>
      <c r="I16" s="200"/>
      <c r="J16" s="329"/>
      <c r="K16" s="329"/>
      <c r="L16" s="329"/>
      <c r="M16" s="330">
        <f t="shared" si="0"/>
      </c>
      <c r="N16" s="330">
        <f t="shared" si="1"/>
      </c>
      <c r="O16" s="330">
        <f t="shared" si="2"/>
      </c>
      <c r="P16" s="198">
        <f t="shared" si="11"/>
      </c>
      <c r="Q16" s="198">
        <f t="shared" si="3"/>
      </c>
      <c r="R16" s="198">
        <f t="shared" si="3"/>
      </c>
      <c r="S16" s="204">
        <f t="shared" si="4"/>
      </c>
      <c r="T16" s="197">
        <f t="shared" si="5"/>
      </c>
      <c r="U16" s="253"/>
      <c r="V16" s="448"/>
      <c r="W16" s="449"/>
      <c r="X16" s="450"/>
      <c r="Y16" s="191"/>
      <c r="Z16" s="36">
        <f t="shared" si="6"/>
        <v>0</v>
      </c>
      <c r="AA16" s="32">
        <f t="shared" si="7"/>
      </c>
      <c r="AB16" s="42"/>
      <c r="AC16" s="45">
        <f>IF(AA16&lt;&gt;"",AA16+COUNTIF(AA16:AA$50,AA16)-1,AA$50)</f>
        <v>1</v>
      </c>
      <c r="AD16" s="46">
        <f t="shared" si="12"/>
      </c>
      <c r="AE16" s="46">
        <f t="shared" si="8"/>
        <v>0</v>
      </c>
      <c r="AF16" s="47">
        <f t="shared" si="9"/>
        <v>0</v>
      </c>
      <c r="AG16" s="47">
        <f t="shared" si="10"/>
        <v>0</v>
      </c>
    </row>
    <row r="17" spans="1:33" ht="15.75">
      <c r="A17" s="28"/>
      <c r="B17" s="34"/>
      <c r="C17" s="448"/>
      <c r="D17" s="476"/>
      <c r="E17" s="448"/>
      <c r="F17" s="449"/>
      <c r="G17" s="460"/>
      <c r="H17" s="29"/>
      <c r="I17" s="200"/>
      <c r="J17" s="329"/>
      <c r="K17" s="329"/>
      <c r="L17" s="329"/>
      <c r="M17" s="330">
        <f t="shared" si="0"/>
      </c>
      <c r="N17" s="330">
        <f t="shared" si="1"/>
      </c>
      <c r="O17" s="330">
        <f t="shared" si="2"/>
      </c>
      <c r="P17" s="198">
        <f t="shared" si="11"/>
      </c>
      <c r="Q17" s="198">
        <f t="shared" si="3"/>
      </c>
      <c r="R17" s="198">
        <f t="shared" si="3"/>
      </c>
      <c r="S17" s="204">
        <f t="shared" si="4"/>
      </c>
      <c r="T17" s="197">
        <f t="shared" si="5"/>
      </c>
      <c r="U17" s="253"/>
      <c r="V17" s="448"/>
      <c r="W17" s="449"/>
      <c r="X17" s="450"/>
      <c r="Y17" s="191"/>
      <c r="Z17" s="36">
        <f t="shared" si="6"/>
        <v>0</v>
      </c>
      <c r="AA17" s="32">
        <f t="shared" si="7"/>
      </c>
      <c r="AB17" s="42"/>
      <c r="AC17" s="45">
        <f>IF(AA17&lt;&gt;"",AA17+COUNTIF(AA17:AA$50,AA17)-1,AA$50)</f>
        <v>1</v>
      </c>
      <c r="AD17" s="46">
        <f t="shared" si="12"/>
      </c>
      <c r="AE17" s="46">
        <f t="shared" si="8"/>
        <v>0</v>
      </c>
      <c r="AF17" s="47">
        <f t="shared" si="9"/>
        <v>0</v>
      </c>
      <c r="AG17" s="47">
        <f t="shared" si="10"/>
        <v>0</v>
      </c>
    </row>
    <row r="18" spans="1:33" ht="15.75">
      <c r="A18" s="28"/>
      <c r="B18" s="34"/>
      <c r="C18" s="448"/>
      <c r="D18" s="460"/>
      <c r="E18" s="448"/>
      <c r="F18" s="449"/>
      <c r="G18" s="460"/>
      <c r="H18" s="29"/>
      <c r="I18" s="200"/>
      <c r="J18" s="329"/>
      <c r="K18" s="329"/>
      <c r="L18" s="329"/>
      <c r="M18" s="330">
        <f t="shared" si="0"/>
      </c>
      <c r="N18" s="330">
        <f t="shared" si="1"/>
      </c>
      <c r="O18" s="330">
        <f t="shared" si="2"/>
      </c>
      <c r="P18" s="198">
        <f aca="true" t="shared" si="13" ref="P18:P49">IF(M18&lt;&gt;"",100*MIN(M$10:M$49)/M18,"")</f>
      </c>
      <c r="Q18" s="198">
        <f aca="true" t="shared" si="14" ref="Q18:Q49">IF(N18&lt;&gt;"",100*MIN(N$10:N$49)/N18,"")</f>
      </c>
      <c r="R18" s="198">
        <f aca="true" t="shared" si="15" ref="R18:R49">IF(O18&lt;&gt;"",100*MIN(O$10:O$49)/O18,"")</f>
      </c>
      <c r="S18" s="204">
        <f t="shared" si="4"/>
      </c>
      <c r="T18" s="197">
        <f aca="true" t="shared" si="16" ref="T18:T49">IF(S18&lt;&gt;"",ROUND(I18+S18,2),"")</f>
      </c>
      <c r="U18" s="253"/>
      <c r="V18" s="448"/>
      <c r="W18" s="449"/>
      <c r="X18" s="450"/>
      <c r="Y18" s="191"/>
      <c r="Z18" s="36">
        <f t="shared" si="6"/>
        <v>0</v>
      </c>
      <c r="AA18" s="32">
        <f t="shared" si="7"/>
      </c>
      <c r="AB18" s="42"/>
      <c r="AC18" s="45">
        <f>IF(AA18&lt;&gt;"",AA18+COUNTIF(AA18:AA$50,AA18)-1,AA$50)</f>
        <v>1</v>
      </c>
      <c r="AD18" s="46">
        <f t="shared" si="12"/>
      </c>
      <c r="AE18" s="46">
        <f t="shared" si="8"/>
        <v>0</v>
      </c>
      <c r="AF18" s="47">
        <f t="shared" si="9"/>
        <v>0</v>
      </c>
      <c r="AG18" s="47">
        <f t="shared" si="10"/>
        <v>0</v>
      </c>
    </row>
    <row r="19" spans="1:33" ht="15.75">
      <c r="A19" s="28"/>
      <c r="B19" s="34"/>
      <c r="C19" s="448"/>
      <c r="D19" s="476"/>
      <c r="E19" s="448"/>
      <c r="F19" s="449"/>
      <c r="G19" s="460"/>
      <c r="H19" s="29"/>
      <c r="I19" s="200"/>
      <c r="J19" s="329"/>
      <c r="K19" s="329"/>
      <c r="L19" s="329"/>
      <c r="M19" s="330">
        <f t="shared" si="0"/>
      </c>
      <c r="N19" s="330">
        <f t="shared" si="1"/>
      </c>
      <c r="O19" s="330">
        <f t="shared" si="2"/>
      </c>
      <c r="P19" s="198">
        <f t="shared" si="13"/>
      </c>
      <c r="Q19" s="198">
        <f t="shared" si="14"/>
      </c>
      <c r="R19" s="198">
        <f t="shared" si="15"/>
      </c>
      <c r="S19" s="204">
        <f t="shared" si="4"/>
      </c>
      <c r="T19" s="197">
        <f t="shared" si="16"/>
      </c>
      <c r="U19" s="253"/>
      <c r="V19" s="448"/>
      <c r="W19" s="449"/>
      <c r="X19" s="450"/>
      <c r="Y19" s="191"/>
      <c r="Z19" s="36">
        <f t="shared" si="6"/>
        <v>0</v>
      </c>
      <c r="AA19" s="32">
        <f t="shared" si="7"/>
      </c>
      <c r="AB19" s="42"/>
      <c r="AC19" s="45">
        <f>IF(AA19&lt;&gt;"",AA19+COUNTIF(AA19:AA$50,AA19)-1,AA$50)</f>
        <v>1</v>
      </c>
      <c r="AD19" s="46">
        <f t="shared" si="12"/>
      </c>
      <c r="AE19" s="46">
        <f t="shared" si="8"/>
        <v>0</v>
      </c>
      <c r="AF19" s="47">
        <f t="shared" si="9"/>
        <v>0</v>
      </c>
      <c r="AG19" s="47">
        <f t="shared" si="10"/>
        <v>0</v>
      </c>
    </row>
    <row r="20" spans="1:33" ht="15.75">
      <c r="A20" s="28"/>
      <c r="B20" s="34"/>
      <c r="C20" s="448"/>
      <c r="D20" s="476"/>
      <c r="E20" s="448"/>
      <c r="F20" s="449"/>
      <c r="G20" s="460"/>
      <c r="H20" s="29"/>
      <c r="I20" s="200"/>
      <c r="J20" s="329"/>
      <c r="K20" s="329"/>
      <c r="L20" s="329"/>
      <c r="M20" s="330">
        <f t="shared" si="0"/>
      </c>
      <c r="N20" s="330">
        <f t="shared" si="1"/>
      </c>
      <c r="O20" s="330">
        <f t="shared" si="2"/>
      </c>
      <c r="P20" s="198">
        <f t="shared" si="13"/>
      </c>
      <c r="Q20" s="198">
        <f t="shared" si="14"/>
      </c>
      <c r="R20" s="198">
        <f t="shared" si="15"/>
      </c>
      <c r="S20" s="204">
        <f t="shared" si="4"/>
      </c>
      <c r="T20" s="197">
        <f t="shared" si="16"/>
      </c>
      <c r="U20" s="253"/>
      <c r="V20" s="448"/>
      <c r="W20" s="449"/>
      <c r="X20" s="450"/>
      <c r="Y20" s="191"/>
      <c r="Z20" s="36">
        <f t="shared" si="6"/>
        <v>0</v>
      </c>
      <c r="AA20" s="32">
        <f t="shared" si="7"/>
      </c>
      <c r="AB20" s="42"/>
      <c r="AC20" s="45">
        <f>IF(AA20&lt;&gt;"",AA20+COUNTIF(AA20:AA$50,AA20)-1,AA$50)</f>
        <v>1</v>
      </c>
      <c r="AD20" s="46">
        <f t="shared" si="12"/>
      </c>
      <c r="AE20" s="46">
        <f t="shared" si="8"/>
        <v>0</v>
      </c>
      <c r="AF20" s="47">
        <f t="shared" si="9"/>
        <v>0</v>
      </c>
      <c r="AG20" s="47">
        <f t="shared" si="10"/>
        <v>0</v>
      </c>
    </row>
    <row r="21" spans="1:33" ht="15.75">
      <c r="A21" s="28"/>
      <c r="B21" s="34"/>
      <c r="C21" s="448"/>
      <c r="D21" s="476"/>
      <c r="E21" s="448"/>
      <c r="F21" s="449"/>
      <c r="G21" s="460"/>
      <c r="H21" s="29"/>
      <c r="I21" s="200"/>
      <c r="J21" s="329"/>
      <c r="K21" s="329"/>
      <c r="L21" s="329"/>
      <c r="M21" s="330">
        <f t="shared" si="0"/>
      </c>
      <c r="N21" s="330">
        <f t="shared" si="1"/>
      </c>
      <c r="O21" s="330">
        <f t="shared" si="2"/>
      </c>
      <c r="P21" s="198">
        <f t="shared" si="13"/>
      </c>
      <c r="Q21" s="198">
        <f t="shared" si="14"/>
      </c>
      <c r="R21" s="198">
        <f t="shared" si="15"/>
      </c>
      <c r="S21" s="204">
        <f t="shared" si="4"/>
      </c>
      <c r="T21" s="197">
        <f t="shared" si="16"/>
      </c>
      <c r="U21" s="253"/>
      <c r="V21" s="448"/>
      <c r="W21" s="449"/>
      <c r="X21" s="450"/>
      <c r="Y21" s="191"/>
      <c r="Z21" s="36">
        <f t="shared" si="6"/>
        <v>0</v>
      </c>
      <c r="AA21" s="32">
        <f t="shared" si="7"/>
      </c>
      <c r="AB21" s="42"/>
      <c r="AC21" s="45">
        <f>IF(AA21&lt;&gt;"",AA21+COUNTIF(AA21:AA$50,AA21)-1,AA$50)</f>
        <v>1</v>
      </c>
      <c r="AD21" s="46">
        <f t="shared" si="12"/>
      </c>
      <c r="AE21" s="46">
        <f t="shared" si="8"/>
        <v>0</v>
      </c>
      <c r="AF21" s="47">
        <f t="shared" si="9"/>
        <v>0</v>
      </c>
      <c r="AG21" s="47">
        <f t="shared" si="10"/>
        <v>0</v>
      </c>
    </row>
    <row r="22" spans="1:33" ht="15.75">
      <c r="A22" s="28"/>
      <c r="B22" s="34"/>
      <c r="C22" s="448"/>
      <c r="D22" s="476"/>
      <c r="E22" s="448"/>
      <c r="F22" s="475"/>
      <c r="G22" s="476"/>
      <c r="H22" s="29"/>
      <c r="I22" s="200"/>
      <c r="J22" s="329"/>
      <c r="K22" s="329"/>
      <c r="L22" s="329"/>
      <c r="M22" s="330">
        <f t="shared" si="0"/>
      </c>
      <c r="N22" s="330">
        <f t="shared" si="1"/>
      </c>
      <c r="O22" s="330">
        <f t="shared" si="2"/>
      </c>
      <c r="P22" s="198">
        <f t="shared" si="13"/>
      </c>
      <c r="Q22" s="198">
        <f t="shared" si="14"/>
      </c>
      <c r="R22" s="198">
        <f t="shared" si="15"/>
      </c>
      <c r="S22" s="204">
        <f t="shared" si="4"/>
      </c>
      <c r="T22" s="197">
        <f t="shared" si="16"/>
      </c>
      <c r="U22" s="253"/>
      <c r="V22" s="448"/>
      <c r="W22" s="449"/>
      <c r="X22" s="450"/>
      <c r="Y22" s="191"/>
      <c r="Z22" s="36">
        <f t="shared" si="6"/>
        <v>0</v>
      </c>
      <c r="AA22" s="32">
        <f t="shared" si="7"/>
      </c>
      <c r="AB22" s="42"/>
      <c r="AC22" s="45">
        <f>IF(AA22&lt;&gt;"",AA22+COUNTIF(AA22:AA$50,AA22)-1,AA$50)</f>
        <v>1</v>
      </c>
      <c r="AD22" s="46">
        <f t="shared" si="12"/>
      </c>
      <c r="AE22" s="46">
        <f t="shared" si="8"/>
        <v>0</v>
      </c>
      <c r="AF22" s="47">
        <f t="shared" si="9"/>
        <v>0</v>
      </c>
      <c r="AG22" s="47">
        <f t="shared" si="10"/>
        <v>0</v>
      </c>
    </row>
    <row r="23" spans="1:33" ht="15.75">
      <c r="A23" s="28"/>
      <c r="B23" s="34"/>
      <c r="C23" s="448"/>
      <c r="D23" s="476"/>
      <c r="E23" s="448"/>
      <c r="F23" s="449"/>
      <c r="G23" s="460"/>
      <c r="H23" s="29"/>
      <c r="I23" s="200"/>
      <c r="J23" s="329"/>
      <c r="K23" s="329"/>
      <c r="L23" s="329"/>
      <c r="M23" s="330">
        <f t="shared" si="0"/>
      </c>
      <c r="N23" s="330">
        <f t="shared" si="1"/>
      </c>
      <c r="O23" s="330">
        <f t="shared" si="2"/>
      </c>
      <c r="P23" s="198">
        <f t="shared" si="13"/>
      </c>
      <c r="Q23" s="198">
        <f t="shared" si="14"/>
      </c>
      <c r="R23" s="198">
        <f t="shared" si="15"/>
      </c>
      <c r="S23" s="204">
        <f t="shared" si="4"/>
      </c>
      <c r="T23" s="197">
        <f t="shared" si="16"/>
      </c>
      <c r="U23" s="253"/>
      <c r="V23" s="448"/>
      <c r="W23" s="449"/>
      <c r="X23" s="450"/>
      <c r="Y23" s="191"/>
      <c r="Z23" s="36">
        <f t="shared" si="6"/>
        <v>0</v>
      </c>
      <c r="AA23" s="32">
        <f t="shared" si="7"/>
      </c>
      <c r="AB23" s="42"/>
      <c r="AC23" s="45">
        <f>IF(AA23&lt;&gt;"",AA23+COUNTIF(AA23:AA$50,AA23)-1,AA$50)</f>
        <v>1</v>
      </c>
      <c r="AD23" s="46">
        <f t="shared" si="12"/>
      </c>
      <c r="AE23" s="46">
        <f t="shared" si="8"/>
        <v>0</v>
      </c>
      <c r="AF23" s="47">
        <f t="shared" si="9"/>
        <v>0</v>
      </c>
      <c r="AG23" s="47">
        <f t="shared" si="10"/>
        <v>0</v>
      </c>
    </row>
    <row r="24" spans="1:33" ht="15.75">
      <c r="A24" s="28"/>
      <c r="B24" s="34"/>
      <c r="C24" s="448"/>
      <c r="D24" s="476"/>
      <c r="E24" s="448"/>
      <c r="F24" s="475"/>
      <c r="G24" s="476"/>
      <c r="H24" s="29"/>
      <c r="I24" s="200"/>
      <c r="J24" s="329"/>
      <c r="K24" s="329"/>
      <c r="L24" s="329"/>
      <c r="M24" s="330">
        <f t="shared" si="0"/>
      </c>
      <c r="N24" s="330">
        <f t="shared" si="1"/>
      </c>
      <c r="O24" s="330">
        <f t="shared" si="2"/>
      </c>
      <c r="P24" s="198">
        <f t="shared" si="13"/>
      </c>
      <c r="Q24" s="198">
        <f t="shared" si="14"/>
      </c>
      <c r="R24" s="198">
        <f t="shared" si="15"/>
      </c>
      <c r="S24" s="204">
        <f t="shared" si="4"/>
      </c>
      <c r="T24" s="197">
        <f t="shared" si="16"/>
      </c>
      <c r="U24" s="253"/>
      <c r="V24" s="448"/>
      <c r="W24" s="449"/>
      <c r="X24" s="450"/>
      <c r="Y24" s="191"/>
      <c r="Z24" s="36">
        <f t="shared" si="6"/>
        <v>0</v>
      </c>
      <c r="AA24" s="32">
        <f t="shared" si="7"/>
      </c>
      <c r="AB24" s="42"/>
      <c r="AC24" s="45">
        <f>IF(AA24&lt;&gt;"",AA24+COUNTIF(AA24:AA$50,AA24)-1,AA$50)</f>
        <v>1</v>
      </c>
      <c r="AD24" s="46">
        <f t="shared" si="12"/>
      </c>
      <c r="AE24" s="46">
        <f t="shared" si="8"/>
        <v>0</v>
      </c>
      <c r="AF24" s="47">
        <f t="shared" si="9"/>
        <v>0</v>
      </c>
      <c r="AG24" s="47">
        <f t="shared" si="10"/>
        <v>0</v>
      </c>
    </row>
    <row r="25" spans="1:33" ht="15.75">
      <c r="A25" s="28"/>
      <c r="B25" s="34"/>
      <c r="C25" s="448"/>
      <c r="D25" s="476"/>
      <c r="E25" s="448"/>
      <c r="F25" s="475"/>
      <c r="G25" s="476"/>
      <c r="H25" s="29"/>
      <c r="I25" s="200"/>
      <c r="J25" s="329"/>
      <c r="K25" s="329"/>
      <c r="L25" s="329"/>
      <c r="M25" s="330">
        <f t="shared" si="0"/>
      </c>
      <c r="N25" s="330">
        <f t="shared" si="1"/>
      </c>
      <c r="O25" s="330">
        <f t="shared" si="2"/>
      </c>
      <c r="P25" s="198">
        <f t="shared" si="13"/>
      </c>
      <c r="Q25" s="198">
        <f t="shared" si="14"/>
      </c>
      <c r="R25" s="198">
        <f t="shared" si="15"/>
      </c>
      <c r="S25" s="204">
        <f t="shared" si="4"/>
      </c>
      <c r="T25" s="197">
        <f t="shared" si="16"/>
      </c>
      <c r="U25" s="253"/>
      <c r="V25" s="448"/>
      <c r="W25" s="449"/>
      <c r="X25" s="450"/>
      <c r="Y25" s="191"/>
      <c r="Z25" s="36">
        <f t="shared" si="6"/>
        <v>0</v>
      </c>
      <c r="AA25" s="32">
        <f t="shared" si="7"/>
      </c>
      <c r="AB25" s="42"/>
      <c r="AC25" s="45">
        <f>IF(AA25&lt;&gt;"",AA25+COUNTIF(AA25:AA$50,AA25)-1,AA$50)</f>
        <v>1</v>
      </c>
      <c r="AD25" s="46">
        <f aca="true" t="shared" si="17" ref="AD25:AD34">UPPER(IF(H25&lt;&gt;"",IF(A25&lt;&gt;"",A25&amp;"_"&amp;H25,C25&amp;"_"&amp;E25&amp;"_"&amp;H25),""))</f>
      </c>
      <c r="AE25" s="46">
        <f t="shared" si="8"/>
        <v>0</v>
      </c>
      <c r="AF25" s="47">
        <f t="shared" si="9"/>
        <v>0</v>
      </c>
      <c r="AG25" s="47">
        <f t="shared" si="10"/>
        <v>0</v>
      </c>
    </row>
    <row r="26" spans="1:33" ht="15.75">
      <c r="A26" s="28"/>
      <c r="B26" s="34"/>
      <c r="C26" s="448"/>
      <c r="D26" s="476"/>
      <c r="E26" s="448"/>
      <c r="F26" s="475"/>
      <c r="G26" s="476"/>
      <c r="H26" s="29"/>
      <c r="I26" s="200"/>
      <c r="J26" s="329"/>
      <c r="K26" s="329"/>
      <c r="L26" s="329"/>
      <c r="M26" s="330">
        <f t="shared" si="0"/>
      </c>
      <c r="N26" s="330">
        <f t="shared" si="1"/>
      </c>
      <c r="O26" s="330">
        <f t="shared" si="2"/>
      </c>
      <c r="P26" s="198">
        <f t="shared" si="13"/>
      </c>
      <c r="Q26" s="198">
        <f t="shared" si="14"/>
      </c>
      <c r="R26" s="198">
        <f t="shared" si="15"/>
      </c>
      <c r="S26" s="204">
        <f t="shared" si="4"/>
      </c>
      <c r="T26" s="197">
        <f t="shared" si="16"/>
      </c>
      <c r="U26" s="253"/>
      <c r="V26" s="448"/>
      <c r="W26" s="449"/>
      <c r="X26" s="450"/>
      <c r="Y26" s="191"/>
      <c r="Z26" s="36">
        <f t="shared" si="6"/>
        <v>0</v>
      </c>
      <c r="AA26" s="32">
        <f t="shared" si="7"/>
      </c>
      <c r="AB26" s="42"/>
      <c r="AC26" s="45">
        <f>IF(AA26&lt;&gt;"",AA26+COUNTIF(AA26:AA$50,AA26)-1,AA$50)</f>
        <v>1</v>
      </c>
      <c r="AD26" s="46">
        <f t="shared" si="17"/>
      </c>
      <c r="AE26" s="46">
        <f t="shared" si="8"/>
        <v>0</v>
      </c>
      <c r="AF26" s="47">
        <f t="shared" si="9"/>
        <v>0</v>
      </c>
      <c r="AG26" s="47">
        <f t="shared" si="10"/>
        <v>0</v>
      </c>
    </row>
    <row r="27" spans="1:33" ht="15.75">
      <c r="A27" s="28"/>
      <c r="B27" s="34"/>
      <c r="C27" s="448"/>
      <c r="D27" s="476"/>
      <c r="E27" s="448"/>
      <c r="F27" s="475"/>
      <c r="G27" s="476"/>
      <c r="H27" s="29"/>
      <c r="I27" s="200"/>
      <c r="J27" s="329"/>
      <c r="K27" s="329"/>
      <c r="L27" s="329"/>
      <c r="M27" s="330">
        <f t="shared" si="0"/>
      </c>
      <c r="N27" s="330">
        <f t="shared" si="1"/>
      </c>
      <c r="O27" s="330">
        <f t="shared" si="2"/>
      </c>
      <c r="P27" s="198">
        <f t="shared" si="13"/>
      </c>
      <c r="Q27" s="198">
        <f t="shared" si="14"/>
      </c>
      <c r="R27" s="198">
        <f t="shared" si="15"/>
      </c>
      <c r="S27" s="204">
        <f t="shared" si="4"/>
      </c>
      <c r="T27" s="197">
        <f t="shared" si="16"/>
      </c>
      <c r="U27" s="253"/>
      <c r="V27" s="448"/>
      <c r="W27" s="449"/>
      <c r="X27" s="450"/>
      <c r="Y27" s="191"/>
      <c r="Z27" s="36">
        <f t="shared" si="6"/>
        <v>0</v>
      </c>
      <c r="AA27" s="32">
        <f t="shared" si="7"/>
      </c>
      <c r="AB27" s="42"/>
      <c r="AC27" s="45">
        <f>IF(AA27&lt;&gt;"",AA27+COUNTIF(AA27:AA$50,AA27)-1,AA$50)</f>
        <v>1</v>
      </c>
      <c r="AD27" s="46">
        <f t="shared" si="17"/>
      </c>
      <c r="AE27" s="46">
        <f t="shared" si="8"/>
        <v>0</v>
      </c>
      <c r="AF27" s="47">
        <f t="shared" si="9"/>
        <v>0</v>
      </c>
      <c r="AG27" s="47">
        <f t="shared" si="10"/>
        <v>0</v>
      </c>
    </row>
    <row r="28" spans="1:33" ht="15.75">
      <c r="A28" s="28"/>
      <c r="B28" s="34"/>
      <c r="C28" s="448"/>
      <c r="D28" s="476"/>
      <c r="E28" s="448"/>
      <c r="F28" s="475"/>
      <c r="G28" s="476"/>
      <c r="H28" s="29"/>
      <c r="I28" s="200"/>
      <c r="J28" s="329"/>
      <c r="K28" s="329"/>
      <c r="L28" s="329"/>
      <c r="M28" s="330">
        <f t="shared" si="0"/>
      </c>
      <c r="N28" s="330">
        <f t="shared" si="1"/>
      </c>
      <c r="O28" s="330">
        <f t="shared" si="2"/>
      </c>
      <c r="P28" s="198">
        <f t="shared" si="13"/>
      </c>
      <c r="Q28" s="198">
        <f t="shared" si="14"/>
      </c>
      <c r="R28" s="198">
        <f t="shared" si="15"/>
      </c>
      <c r="S28" s="204">
        <f t="shared" si="4"/>
      </c>
      <c r="T28" s="197">
        <f t="shared" si="16"/>
      </c>
      <c r="U28" s="253"/>
      <c r="V28" s="448"/>
      <c r="W28" s="449"/>
      <c r="X28" s="450"/>
      <c r="Y28" s="191"/>
      <c r="Z28" s="36">
        <f t="shared" si="6"/>
        <v>0</v>
      </c>
      <c r="AA28" s="32">
        <f t="shared" si="7"/>
      </c>
      <c r="AB28" s="42"/>
      <c r="AC28" s="45">
        <f>IF(AA28&lt;&gt;"",AA28+COUNTIF(AA28:AA$50,AA28)-1,AA$50)</f>
        <v>1</v>
      </c>
      <c r="AD28" s="46">
        <f t="shared" si="17"/>
      </c>
      <c r="AE28" s="46">
        <f t="shared" si="8"/>
        <v>0</v>
      </c>
      <c r="AF28" s="47">
        <f t="shared" si="9"/>
        <v>0</v>
      </c>
      <c r="AG28" s="47">
        <f t="shared" si="10"/>
        <v>0</v>
      </c>
    </row>
    <row r="29" spans="1:33" ht="15.75">
      <c r="A29" s="28"/>
      <c r="B29" s="34"/>
      <c r="C29" s="448"/>
      <c r="D29" s="476"/>
      <c r="E29" s="448"/>
      <c r="F29" s="475"/>
      <c r="G29" s="476"/>
      <c r="H29" s="29"/>
      <c r="I29" s="200"/>
      <c r="J29" s="329"/>
      <c r="K29" s="329"/>
      <c r="L29" s="329"/>
      <c r="M29" s="330">
        <f t="shared" si="0"/>
      </c>
      <c r="N29" s="330">
        <f t="shared" si="1"/>
      </c>
      <c r="O29" s="330">
        <f t="shared" si="2"/>
      </c>
      <c r="P29" s="198">
        <f t="shared" si="13"/>
      </c>
      <c r="Q29" s="198">
        <f t="shared" si="14"/>
      </c>
      <c r="R29" s="198">
        <f t="shared" si="15"/>
      </c>
      <c r="S29" s="204">
        <f t="shared" si="4"/>
      </c>
      <c r="T29" s="197">
        <f t="shared" si="16"/>
      </c>
      <c r="U29" s="253"/>
      <c r="V29" s="448"/>
      <c r="W29" s="449"/>
      <c r="X29" s="450"/>
      <c r="Y29" s="191"/>
      <c r="Z29" s="36">
        <f t="shared" si="6"/>
        <v>0</v>
      </c>
      <c r="AA29" s="32">
        <f t="shared" si="7"/>
      </c>
      <c r="AB29" s="42"/>
      <c r="AC29" s="45">
        <f>IF(AA29&lt;&gt;"",AA29+COUNTIF(AA29:AA$50,AA29)-1,AA$50)</f>
        <v>1</v>
      </c>
      <c r="AD29" s="46">
        <f t="shared" si="17"/>
      </c>
      <c r="AE29" s="46">
        <f t="shared" si="8"/>
        <v>0</v>
      </c>
      <c r="AF29" s="47">
        <f t="shared" si="9"/>
        <v>0</v>
      </c>
      <c r="AG29" s="47">
        <f t="shared" si="10"/>
        <v>0</v>
      </c>
    </row>
    <row r="30" spans="1:33" ht="15.75">
      <c r="A30" s="28"/>
      <c r="B30" s="34"/>
      <c r="C30" s="448"/>
      <c r="D30" s="476"/>
      <c r="E30" s="448"/>
      <c r="F30" s="475"/>
      <c r="G30" s="476"/>
      <c r="H30" s="29"/>
      <c r="I30" s="200"/>
      <c r="J30" s="329"/>
      <c r="K30" s="329"/>
      <c r="L30" s="329"/>
      <c r="M30" s="330">
        <f t="shared" si="0"/>
      </c>
      <c r="N30" s="330">
        <f t="shared" si="1"/>
      </c>
      <c r="O30" s="330">
        <f t="shared" si="2"/>
      </c>
      <c r="P30" s="198">
        <f t="shared" si="13"/>
      </c>
      <c r="Q30" s="198">
        <f t="shared" si="14"/>
      </c>
      <c r="R30" s="198">
        <f t="shared" si="15"/>
      </c>
      <c r="S30" s="204">
        <f t="shared" si="4"/>
      </c>
      <c r="T30" s="197">
        <f t="shared" si="16"/>
      </c>
      <c r="U30" s="253"/>
      <c r="V30" s="448"/>
      <c r="W30" s="449"/>
      <c r="X30" s="450"/>
      <c r="Y30" s="191"/>
      <c r="Z30" s="36">
        <f t="shared" si="6"/>
        <v>0</v>
      </c>
      <c r="AA30" s="32">
        <f t="shared" si="7"/>
      </c>
      <c r="AB30" s="42"/>
      <c r="AC30" s="45">
        <f>IF(AA30&lt;&gt;"",AA30+COUNTIF(AA30:AA$50,AA30)-1,AA$50)</f>
        <v>1</v>
      </c>
      <c r="AD30" s="46">
        <f t="shared" si="17"/>
      </c>
      <c r="AE30" s="46">
        <f t="shared" si="8"/>
        <v>0</v>
      </c>
      <c r="AF30" s="47">
        <f t="shared" si="9"/>
        <v>0</v>
      </c>
      <c r="AG30" s="47">
        <f t="shared" si="10"/>
        <v>0</v>
      </c>
    </row>
    <row r="31" spans="1:33" ht="15.75">
      <c r="A31" s="28"/>
      <c r="B31" s="34"/>
      <c r="C31" s="448"/>
      <c r="D31" s="476"/>
      <c r="E31" s="448"/>
      <c r="F31" s="475"/>
      <c r="G31" s="476"/>
      <c r="H31" s="29"/>
      <c r="I31" s="200"/>
      <c r="J31" s="329"/>
      <c r="K31" s="329"/>
      <c r="L31" s="329"/>
      <c r="M31" s="330">
        <f t="shared" si="0"/>
      </c>
      <c r="N31" s="330">
        <f t="shared" si="1"/>
      </c>
      <c r="O31" s="330">
        <f t="shared" si="2"/>
      </c>
      <c r="P31" s="198">
        <f t="shared" si="13"/>
      </c>
      <c r="Q31" s="198">
        <f t="shared" si="14"/>
      </c>
      <c r="R31" s="198">
        <f t="shared" si="15"/>
      </c>
      <c r="S31" s="204">
        <f t="shared" si="4"/>
      </c>
      <c r="T31" s="197">
        <f t="shared" si="16"/>
      </c>
      <c r="U31" s="253"/>
      <c r="V31" s="448"/>
      <c r="W31" s="449"/>
      <c r="X31" s="450"/>
      <c r="Y31" s="191"/>
      <c r="Z31" s="36">
        <f t="shared" si="6"/>
        <v>0</v>
      </c>
      <c r="AA31" s="32">
        <f t="shared" si="7"/>
      </c>
      <c r="AB31" s="42"/>
      <c r="AC31" s="45">
        <f>IF(AA31&lt;&gt;"",AA31+COUNTIF(AA31:AA$50,AA31)-1,AA$50)</f>
        <v>1</v>
      </c>
      <c r="AD31" s="46">
        <f t="shared" si="17"/>
      </c>
      <c r="AE31" s="46">
        <f t="shared" si="8"/>
        <v>0</v>
      </c>
      <c r="AF31" s="47">
        <f t="shared" si="9"/>
        <v>0</v>
      </c>
      <c r="AG31" s="47">
        <f t="shared" si="10"/>
        <v>0</v>
      </c>
    </row>
    <row r="32" spans="1:33" ht="15.75">
      <c r="A32" s="28"/>
      <c r="B32" s="34"/>
      <c r="C32" s="448"/>
      <c r="D32" s="476"/>
      <c r="E32" s="448"/>
      <c r="F32" s="475"/>
      <c r="G32" s="476"/>
      <c r="H32" s="29"/>
      <c r="I32" s="200"/>
      <c r="J32" s="329"/>
      <c r="K32" s="329"/>
      <c r="L32" s="329"/>
      <c r="M32" s="330">
        <f t="shared" si="0"/>
      </c>
      <c r="N32" s="330">
        <f t="shared" si="1"/>
      </c>
      <c r="O32" s="330">
        <f t="shared" si="2"/>
      </c>
      <c r="P32" s="198">
        <f t="shared" si="13"/>
      </c>
      <c r="Q32" s="198">
        <f t="shared" si="14"/>
      </c>
      <c r="R32" s="198">
        <f t="shared" si="15"/>
      </c>
      <c r="S32" s="204">
        <f t="shared" si="4"/>
      </c>
      <c r="T32" s="197">
        <f t="shared" si="16"/>
      </c>
      <c r="U32" s="253"/>
      <c r="V32" s="448"/>
      <c r="W32" s="449"/>
      <c r="X32" s="450"/>
      <c r="Y32" s="191"/>
      <c r="Z32" s="36">
        <f t="shared" si="6"/>
        <v>0</v>
      </c>
      <c r="AA32" s="32">
        <f t="shared" si="7"/>
      </c>
      <c r="AB32" s="42"/>
      <c r="AC32" s="45">
        <f>IF(AA32&lt;&gt;"",AA32+COUNTIF(AA32:AA$50,AA32)-1,AA$50)</f>
        <v>1</v>
      </c>
      <c r="AD32" s="46">
        <f t="shared" si="17"/>
      </c>
      <c r="AE32" s="46">
        <f t="shared" si="8"/>
        <v>0</v>
      </c>
      <c r="AF32" s="47">
        <f t="shared" si="9"/>
        <v>0</v>
      </c>
      <c r="AG32" s="47">
        <f t="shared" si="10"/>
        <v>0</v>
      </c>
    </row>
    <row r="33" spans="1:33" ht="15.75">
      <c r="A33" s="28"/>
      <c r="B33" s="34"/>
      <c r="C33" s="448"/>
      <c r="D33" s="476"/>
      <c r="E33" s="448"/>
      <c r="F33" s="475"/>
      <c r="G33" s="476"/>
      <c r="H33" s="29"/>
      <c r="I33" s="200"/>
      <c r="J33" s="329"/>
      <c r="K33" s="329"/>
      <c r="L33" s="329"/>
      <c r="M33" s="330">
        <f t="shared" si="0"/>
      </c>
      <c r="N33" s="330">
        <f t="shared" si="1"/>
      </c>
      <c r="O33" s="330">
        <f t="shared" si="2"/>
      </c>
      <c r="P33" s="198">
        <f t="shared" si="13"/>
      </c>
      <c r="Q33" s="198">
        <f t="shared" si="14"/>
      </c>
      <c r="R33" s="198">
        <f t="shared" si="15"/>
      </c>
      <c r="S33" s="204">
        <f t="shared" si="4"/>
      </c>
      <c r="T33" s="197">
        <f t="shared" si="16"/>
      </c>
      <c r="U33" s="253"/>
      <c r="V33" s="448"/>
      <c r="W33" s="449"/>
      <c r="X33" s="450"/>
      <c r="Y33" s="191"/>
      <c r="Z33" s="36">
        <f t="shared" si="6"/>
        <v>0</v>
      </c>
      <c r="AA33" s="32">
        <f t="shared" si="7"/>
      </c>
      <c r="AB33" s="42"/>
      <c r="AC33" s="45">
        <f>IF(AA33&lt;&gt;"",AA33+COUNTIF(AA33:AA$50,AA33)-1,AA$50)</f>
        <v>1</v>
      </c>
      <c r="AD33" s="46">
        <f t="shared" si="17"/>
      </c>
      <c r="AE33" s="46">
        <f t="shared" si="8"/>
        <v>0</v>
      </c>
      <c r="AF33" s="47">
        <f t="shared" si="9"/>
        <v>0</v>
      </c>
      <c r="AG33" s="47">
        <f t="shared" si="10"/>
        <v>0</v>
      </c>
    </row>
    <row r="34" spans="1:33" ht="15.75">
      <c r="A34" s="28"/>
      <c r="B34" s="34"/>
      <c r="C34" s="448"/>
      <c r="D34" s="476"/>
      <c r="E34" s="448"/>
      <c r="F34" s="475"/>
      <c r="G34" s="476"/>
      <c r="H34" s="29"/>
      <c r="I34" s="200"/>
      <c r="J34" s="329"/>
      <c r="K34" s="329"/>
      <c r="L34" s="329"/>
      <c r="M34" s="330">
        <f t="shared" si="0"/>
      </c>
      <c r="N34" s="330">
        <f t="shared" si="1"/>
      </c>
      <c r="O34" s="330">
        <f t="shared" si="2"/>
      </c>
      <c r="P34" s="198">
        <f t="shared" si="13"/>
      </c>
      <c r="Q34" s="198">
        <f t="shared" si="14"/>
      </c>
      <c r="R34" s="198">
        <f t="shared" si="15"/>
      </c>
      <c r="S34" s="204">
        <f t="shared" si="4"/>
      </c>
      <c r="T34" s="197">
        <f t="shared" si="16"/>
      </c>
      <c r="U34" s="253"/>
      <c r="V34" s="448"/>
      <c r="W34" s="449"/>
      <c r="X34" s="450"/>
      <c r="Y34" s="191"/>
      <c r="Z34" s="36">
        <f t="shared" si="6"/>
        <v>0</v>
      </c>
      <c r="AA34" s="32">
        <f t="shared" si="7"/>
      </c>
      <c r="AB34" s="42"/>
      <c r="AC34" s="45">
        <f>IF(AA34&lt;&gt;"",AA34+COUNTIF(AA34:AA$50,AA34)-1,AA$50)</f>
        <v>1</v>
      </c>
      <c r="AD34" s="46">
        <f t="shared" si="17"/>
      </c>
      <c r="AE34" s="46">
        <f t="shared" si="8"/>
        <v>0</v>
      </c>
      <c r="AF34" s="47">
        <f t="shared" si="9"/>
        <v>0</v>
      </c>
      <c r="AG34" s="47">
        <f t="shared" si="10"/>
        <v>0</v>
      </c>
    </row>
    <row r="35" spans="1:33" ht="15.75">
      <c r="A35" s="28"/>
      <c r="B35" s="34"/>
      <c r="C35" s="448"/>
      <c r="D35" s="476"/>
      <c r="E35" s="448"/>
      <c r="F35" s="475"/>
      <c r="G35" s="476"/>
      <c r="H35" s="29"/>
      <c r="I35" s="200"/>
      <c r="J35" s="329"/>
      <c r="K35" s="329"/>
      <c r="L35" s="329"/>
      <c r="M35" s="330">
        <f t="shared" si="0"/>
      </c>
      <c r="N35" s="330">
        <f t="shared" si="1"/>
      </c>
      <c r="O35" s="330">
        <f t="shared" si="2"/>
      </c>
      <c r="P35" s="198">
        <f t="shared" si="13"/>
      </c>
      <c r="Q35" s="198">
        <f t="shared" si="14"/>
      </c>
      <c r="R35" s="198">
        <f t="shared" si="15"/>
      </c>
      <c r="S35" s="204">
        <f t="shared" si="4"/>
      </c>
      <c r="T35" s="197">
        <f t="shared" si="16"/>
      </c>
      <c r="U35" s="253"/>
      <c r="V35" s="448"/>
      <c r="W35" s="449"/>
      <c r="X35" s="450"/>
      <c r="Y35" s="191"/>
      <c r="Z35" s="36">
        <f t="shared" si="6"/>
        <v>0</v>
      </c>
      <c r="AA35" s="32">
        <f t="shared" si="7"/>
      </c>
      <c r="AB35" s="42"/>
      <c r="AC35" s="45">
        <f>IF(AA35&lt;&gt;"",AA35+COUNTIF(AA35:AA$50,AA35)-1,AA$50)</f>
        <v>1</v>
      </c>
      <c r="AD35" s="46">
        <f t="shared" si="12"/>
      </c>
      <c r="AE35" s="46">
        <f t="shared" si="8"/>
        <v>0</v>
      </c>
      <c r="AF35" s="47">
        <f t="shared" si="9"/>
        <v>0</v>
      </c>
      <c r="AG35" s="47">
        <f t="shared" si="10"/>
        <v>0</v>
      </c>
    </row>
    <row r="36" spans="1:33" ht="15.75">
      <c r="A36" s="28"/>
      <c r="B36" s="34"/>
      <c r="C36" s="448"/>
      <c r="D36" s="476"/>
      <c r="E36" s="448"/>
      <c r="F36" s="449"/>
      <c r="G36" s="460"/>
      <c r="H36" s="29"/>
      <c r="I36" s="200"/>
      <c r="J36" s="329"/>
      <c r="K36" s="329"/>
      <c r="L36" s="329"/>
      <c r="M36" s="330">
        <f t="shared" si="0"/>
      </c>
      <c r="N36" s="330">
        <f t="shared" si="1"/>
      </c>
      <c r="O36" s="330">
        <f t="shared" si="2"/>
      </c>
      <c r="P36" s="198">
        <f t="shared" si="13"/>
      </c>
      <c r="Q36" s="198">
        <f t="shared" si="14"/>
      </c>
      <c r="R36" s="198">
        <f t="shared" si="15"/>
      </c>
      <c r="S36" s="204">
        <f t="shared" si="4"/>
      </c>
      <c r="T36" s="197">
        <f t="shared" si="16"/>
      </c>
      <c r="U36" s="253"/>
      <c r="V36" s="448"/>
      <c r="W36" s="449"/>
      <c r="X36" s="450"/>
      <c r="Y36" s="191"/>
      <c r="Z36" s="36">
        <f t="shared" si="6"/>
        <v>0</v>
      </c>
      <c r="AA36" s="32">
        <f t="shared" si="7"/>
      </c>
      <c r="AB36" s="42"/>
      <c r="AC36" s="45">
        <f>IF(AA36&lt;&gt;"",AA36+COUNTIF(AA36:AA$50,AA36)-1,AA$50)</f>
        <v>1</v>
      </c>
      <c r="AD36" s="46">
        <f t="shared" si="12"/>
      </c>
      <c r="AE36" s="46">
        <f t="shared" si="8"/>
        <v>0</v>
      </c>
      <c r="AF36" s="47">
        <f t="shared" si="9"/>
        <v>0</v>
      </c>
      <c r="AG36" s="47">
        <f t="shared" si="10"/>
        <v>0</v>
      </c>
    </row>
    <row r="37" spans="1:33" ht="15.75">
      <c r="A37" s="28"/>
      <c r="B37" s="34"/>
      <c r="C37" s="448"/>
      <c r="D37" s="476"/>
      <c r="E37" s="448"/>
      <c r="F37" s="449"/>
      <c r="G37" s="460"/>
      <c r="H37" s="29"/>
      <c r="I37" s="200"/>
      <c r="J37" s="329"/>
      <c r="K37" s="329"/>
      <c r="L37" s="329"/>
      <c r="M37" s="330">
        <f t="shared" si="0"/>
      </c>
      <c r="N37" s="330">
        <f t="shared" si="1"/>
      </c>
      <c r="O37" s="330">
        <f t="shared" si="2"/>
      </c>
      <c r="P37" s="198">
        <f t="shared" si="13"/>
      </c>
      <c r="Q37" s="198">
        <f t="shared" si="14"/>
      </c>
      <c r="R37" s="198">
        <f t="shared" si="15"/>
      </c>
      <c r="S37" s="204">
        <f t="shared" si="4"/>
      </c>
      <c r="T37" s="197">
        <f t="shared" si="16"/>
      </c>
      <c r="U37" s="253"/>
      <c r="V37" s="448"/>
      <c r="W37" s="449"/>
      <c r="X37" s="450"/>
      <c r="Y37" s="191"/>
      <c r="Z37" s="36">
        <f t="shared" si="6"/>
        <v>0</v>
      </c>
      <c r="AA37" s="32">
        <f t="shared" si="7"/>
      </c>
      <c r="AB37" s="42"/>
      <c r="AC37" s="45">
        <f>IF(AA37&lt;&gt;"",AA37+COUNTIF(AA37:AA$50,AA37)-1,AA$50)</f>
        <v>1</v>
      </c>
      <c r="AD37" s="46">
        <f t="shared" si="12"/>
      </c>
      <c r="AE37" s="46">
        <f t="shared" si="8"/>
        <v>0</v>
      </c>
      <c r="AF37" s="47">
        <f t="shared" si="9"/>
        <v>0</v>
      </c>
      <c r="AG37" s="47">
        <f t="shared" si="10"/>
        <v>0</v>
      </c>
    </row>
    <row r="38" spans="1:33" ht="15.75">
      <c r="A38" s="28"/>
      <c r="B38" s="34"/>
      <c r="C38" s="448"/>
      <c r="D38" s="476"/>
      <c r="E38" s="448"/>
      <c r="F38" s="449"/>
      <c r="G38" s="460"/>
      <c r="H38" s="29"/>
      <c r="I38" s="200"/>
      <c r="J38" s="329"/>
      <c r="K38" s="329"/>
      <c r="L38" s="329"/>
      <c r="M38" s="330">
        <f t="shared" si="0"/>
      </c>
      <c r="N38" s="330">
        <f t="shared" si="1"/>
      </c>
      <c r="O38" s="330">
        <f t="shared" si="2"/>
      </c>
      <c r="P38" s="198">
        <f t="shared" si="13"/>
      </c>
      <c r="Q38" s="198">
        <f t="shared" si="14"/>
      </c>
      <c r="R38" s="198">
        <f t="shared" si="15"/>
      </c>
      <c r="S38" s="204">
        <f t="shared" si="4"/>
      </c>
      <c r="T38" s="197">
        <f t="shared" si="16"/>
      </c>
      <c r="U38" s="253"/>
      <c r="V38" s="448"/>
      <c r="W38" s="449"/>
      <c r="X38" s="450"/>
      <c r="Y38" s="191"/>
      <c r="Z38" s="36">
        <f t="shared" si="6"/>
        <v>0</v>
      </c>
      <c r="AA38" s="32">
        <f t="shared" si="7"/>
      </c>
      <c r="AB38" s="42"/>
      <c r="AC38" s="45">
        <f>IF(AA38&lt;&gt;"",AA38+COUNTIF(AA38:AA$50,AA38)-1,AA$50)</f>
        <v>1</v>
      </c>
      <c r="AD38" s="46">
        <f t="shared" si="12"/>
      </c>
      <c r="AE38" s="46">
        <f t="shared" si="8"/>
        <v>0</v>
      </c>
      <c r="AF38" s="47">
        <f t="shared" si="9"/>
        <v>0</v>
      </c>
      <c r="AG38" s="47">
        <f t="shared" si="10"/>
        <v>0</v>
      </c>
    </row>
    <row r="39" spans="1:33" ht="15.75">
      <c r="A39" s="28"/>
      <c r="B39" s="34"/>
      <c r="C39" s="448"/>
      <c r="D39" s="476"/>
      <c r="E39" s="448"/>
      <c r="F39" s="449"/>
      <c r="G39" s="460"/>
      <c r="H39" s="29"/>
      <c r="I39" s="200"/>
      <c r="J39" s="329"/>
      <c r="K39" s="329"/>
      <c r="L39" s="329"/>
      <c r="M39" s="330">
        <f t="shared" si="0"/>
      </c>
      <c r="N39" s="330">
        <f t="shared" si="1"/>
      </c>
      <c r="O39" s="330">
        <f t="shared" si="2"/>
      </c>
      <c r="P39" s="198">
        <f t="shared" si="13"/>
      </c>
      <c r="Q39" s="198">
        <f t="shared" si="14"/>
      </c>
      <c r="R39" s="198">
        <f t="shared" si="15"/>
      </c>
      <c r="S39" s="204">
        <f t="shared" si="4"/>
      </c>
      <c r="T39" s="197">
        <f t="shared" si="16"/>
      </c>
      <c r="U39" s="253"/>
      <c r="V39" s="448"/>
      <c r="W39" s="449"/>
      <c r="X39" s="450"/>
      <c r="Y39" s="191"/>
      <c r="Z39" s="36">
        <f t="shared" si="6"/>
        <v>0</v>
      </c>
      <c r="AA39" s="32">
        <f t="shared" si="7"/>
      </c>
      <c r="AB39" s="42"/>
      <c r="AC39" s="45">
        <f>IF(AA39&lt;&gt;"",AA39+COUNTIF(AA39:AA$50,AA39)-1,AA$50)</f>
        <v>1</v>
      </c>
      <c r="AD39" s="46">
        <f t="shared" si="12"/>
      </c>
      <c r="AE39" s="46">
        <f t="shared" si="8"/>
        <v>0</v>
      </c>
      <c r="AF39" s="47">
        <f t="shared" si="9"/>
        <v>0</v>
      </c>
      <c r="AG39" s="47">
        <f t="shared" si="10"/>
        <v>0</v>
      </c>
    </row>
    <row r="40" spans="1:33" ht="15.75">
      <c r="A40" s="28"/>
      <c r="B40" s="34"/>
      <c r="C40" s="448"/>
      <c r="D40" s="476"/>
      <c r="E40" s="448"/>
      <c r="F40" s="475"/>
      <c r="G40" s="476"/>
      <c r="H40" s="29"/>
      <c r="I40" s="200"/>
      <c r="J40" s="329"/>
      <c r="K40" s="329"/>
      <c r="L40" s="329"/>
      <c r="M40" s="330">
        <f t="shared" si="0"/>
      </c>
      <c r="N40" s="330">
        <f t="shared" si="1"/>
      </c>
      <c r="O40" s="330">
        <f t="shared" si="2"/>
      </c>
      <c r="P40" s="198">
        <f t="shared" si="13"/>
      </c>
      <c r="Q40" s="198">
        <f t="shared" si="14"/>
      </c>
      <c r="R40" s="198">
        <f t="shared" si="15"/>
      </c>
      <c r="S40" s="204">
        <f t="shared" si="4"/>
      </c>
      <c r="T40" s="197">
        <f t="shared" si="16"/>
      </c>
      <c r="U40" s="253"/>
      <c r="V40" s="448"/>
      <c r="W40" s="449"/>
      <c r="X40" s="450"/>
      <c r="Y40" s="191"/>
      <c r="Z40" s="36">
        <f t="shared" si="6"/>
        <v>0</v>
      </c>
      <c r="AA40" s="32">
        <f t="shared" si="7"/>
      </c>
      <c r="AB40" s="42"/>
      <c r="AC40" s="45">
        <f>IF(AA40&lt;&gt;"",AA40+COUNTIF(AA40:AA$50,AA40)-1,AA$50)</f>
        <v>1</v>
      </c>
      <c r="AD40" s="46">
        <f t="shared" si="12"/>
      </c>
      <c r="AE40" s="46">
        <f t="shared" si="8"/>
        <v>0</v>
      </c>
      <c r="AF40" s="47">
        <f t="shared" si="9"/>
        <v>0</v>
      </c>
      <c r="AG40" s="47">
        <f t="shared" si="10"/>
        <v>0</v>
      </c>
    </row>
    <row r="41" spans="1:33" ht="15.75">
      <c r="A41" s="28"/>
      <c r="B41" s="34"/>
      <c r="C41" s="448"/>
      <c r="D41" s="476"/>
      <c r="E41" s="448"/>
      <c r="F41" s="449"/>
      <c r="G41" s="460"/>
      <c r="H41" s="29"/>
      <c r="I41" s="200"/>
      <c r="J41" s="329"/>
      <c r="K41" s="329"/>
      <c r="L41" s="329"/>
      <c r="M41" s="330">
        <f t="shared" si="0"/>
      </c>
      <c r="N41" s="330">
        <f t="shared" si="1"/>
      </c>
      <c r="O41" s="330">
        <f t="shared" si="2"/>
      </c>
      <c r="P41" s="198">
        <f t="shared" si="13"/>
      </c>
      <c r="Q41" s="198">
        <f t="shared" si="14"/>
      </c>
      <c r="R41" s="198">
        <f t="shared" si="15"/>
      </c>
      <c r="S41" s="204">
        <f t="shared" si="4"/>
      </c>
      <c r="T41" s="197">
        <f t="shared" si="16"/>
      </c>
      <c r="U41" s="253"/>
      <c r="V41" s="448"/>
      <c r="W41" s="449"/>
      <c r="X41" s="450"/>
      <c r="Y41" s="191"/>
      <c r="Z41" s="36">
        <f t="shared" si="6"/>
        <v>0</v>
      </c>
      <c r="AA41" s="32">
        <f t="shared" si="7"/>
      </c>
      <c r="AB41" s="42"/>
      <c r="AC41" s="45">
        <f>IF(AA41&lt;&gt;"",AA41+COUNTIF(AA41:AA$50,AA41)-1,AA$50)</f>
        <v>1</v>
      </c>
      <c r="AD41" s="46">
        <f t="shared" si="12"/>
      </c>
      <c r="AE41" s="46">
        <f t="shared" si="8"/>
        <v>0</v>
      </c>
      <c r="AF41" s="47">
        <f t="shared" si="9"/>
        <v>0</v>
      </c>
      <c r="AG41" s="47">
        <f t="shared" si="10"/>
        <v>0</v>
      </c>
    </row>
    <row r="42" spans="1:33" ht="15.75">
      <c r="A42" s="28"/>
      <c r="B42" s="34"/>
      <c r="C42" s="448"/>
      <c r="D42" s="476"/>
      <c r="E42" s="448"/>
      <c r="F42" s="475"/>
      <c r="G42" s="476"/>
      <c r="H42" s="29"/>
      <c r="I42" s="200"/>
      <c r="J42" s="329"/>
      <c r="K42" s="329"/>
      <c r="L42" s="329"/>
      <c r="M42" s="330">
        <f t="shared" si="0"/>
      </c>
      <c r="N42" s="330">
        <f t="shared" si="1"/>
      </c>
      <c r="O42" s="330">
        <f t="shared" si="2"/>
      </c>
      <c r="P42" s="198">
        <f t="shared" si="13"/>
      </c>
      <c r="Q42" s="198">
        <f t="shared" si="14"/>
      </c>
      <c r="R42" s="198">
        <f t="shared" si="15"/>
      </c>
      <c r="S42" s="204">
        <f t="shared" si="4"/>
      </c>
      <c r="T42" s="197">
        <f t="shared" si="16"/>
      </c>
      <c r="U42" s="253"/>
      <c r="V42" s="448"/>
      <c r="W42" s="449"/>
      <c r="X42" s="450"/>
      <c r="Y42" s="191"/>
      <c r="Z42" s="36">
        <f t="shared" si="6"/>
        <v>0</v>
      </c>
      <c r="AA42" s="32">
        <f t="shared" si="7"/>
      </c>
      <c r="AB42" s="42"/>
      <c r="AC42" s="45">
        <f>IF(AA42&lt;&gt;"",AA42+COUNTIF(AA42:AA$50,AA42)-1,AA$50)</f>
        <v>1</v>
      </c>
      <c r="AD42" s="46">
        <f t="shared" si="12"/>
      </c>
      <c r="AE42" s="46">
        <f t="shared" si="8"/>
        <v>0</v>
      </c>
      <c r="AF42" s="47">
        <f t="shared" si="9"/>
        <v>0</v>
      </c>
      <c r="AG42" s="47">
        <f t="shared" si="10"/>
        <v>0</v>
      </c>
    </row>
    <row r="43" spans="1:33" ht="15.75">
      <c r="A43" s="28"/>
      <c r="B43" s="34"/>
      <c r="C43" s="448"/>
      <c r="D43" s="460"/>
      <c r="E43" s="448"/>
      <c r="F43" s="449"/>
      <c r="G43" s="460"/>
      <c r="H43" s="29"/>
      <c r="I43" s="200"/>
      <c r="J43" s="329"/>
      <c r="K43" s="329"/>
      <c r="L43" s="329"/>
      <c r="M43" s="330">
        <f t="shared" si="0"/>
      </c>
      <c r="N43" s="330">
        <f t="shared" si="1"/>
      </c>
      <c r="O43" s="330">
        <f t="shared" si="2"/>
      </c>
      <c r="P43" s="198">
        <f t="shared" si="13"/>
      </c>
      <c r="Q43" s="198">
        <f t="shared" si="14"/>
      </c>
      <c r="R43" s="198">
        <f t="shared" si="15"/>
      </c>
      <c r="S43" s="204">
        <f t="shared" si="4"/>
      </c>
      <c r="T43" s="197">
        <f t="shared" si="16"/>
      </c>
      <c r="U43" s="253"/>
      <c r="V43" s="448"/>
      <c r="W43" s="449"/>
      <c r="X43" s="450"/>
      <c r="Y43" s="191"/>
      <c r="Z43" s="36">
        <f t="shared" si="6"/>
        <v>0</v>
      </c>
      <c r="AA43" s="32">
        <f t="shared" si="7"/>
      </c>
      <c r="AB43" s="42"/>
      <c r="AC43" s="45">
        <f>IF(AA43&lt;&gt;"",AA43+COUNTIF(AA43:AA$50,AA43)-1,AA$50)</f>
        <v>1</v>
      </c>
      <c r="AD43" s="46">
        <f t="shared" si="12"/>
      </c>
      <c r="AE43" s="46">
        <f t="shared" si="8"/>
        <v>0</v>
      </c>
      <c r="AF43" s="47">
        <f t="shared" si="9"/>
        <v>0</v>
      </c>
      <c r="AG43" s="47">
        <f t="shared" si="10"/>
        <v>0</v>
      </c>
    </row>
    <row r="44" spans="1:33" ht="15.75">
      <c r="A44" s="28"/>
      <c r="B44" s="34"/>
      <c r="C44" s="448"/>
      <c r="D44" s="460"/>
      <c r="E44" s="448"/>
      <c r="F44" s="449"/>
      <c r="G44" s="460"/>
      <c r="H44" s="29"/>
      <c r="I44" s="200"/>
      <c r="J44" s="329"/>
      <c r="K44" s="329"/>
      <c r="L44" s="329"/>
      <c r="M44" s="330">
        <f t="shared" si="0"/>
      </c>
      <c r="N44" s="330">
        <f t="shared" si="1"/>
      </c>
      <c r="O44" s="330">
        <f t="shared" si="2"/>
      </c>
      <c r="P44" s="198">
        <f t="shared" si="13"/>
      </c>
      <c r="Q44" s="198">
        <f t="shared" si="14"/>
      </c>
      <c r="R44" s="198">
        <f t="shared" si="15"/>
      </c>
      <c r="S44" s="204">
        <f t="shared" si="4"/>
      </c>
      <c r="T44" s="197">
        <f t="shared" si="16"/>
      </c>
      <c r="U44" s="253"/>
      <c r="V44" s="448"/>
      <c r="W44" s="449"/>
      <c r="X44" s="450"/>
      <c r="Y44" s="191"/>
      <c r="Z44" s="36">
        <f t="shared" si="6"/>
        <v>0</v>
      </c>
      <c r="AA44" s="32">
        <f t="shared" si="7"/>
      </c>
      <c r="AB44" s="42"/>
      <c r="AC44" s="45">
        <f>IF(AA44&lt;&gt;"",AA44+COUNTIF(AA44:AA$50,AA44)-1,AA$50)</f>
        <v>1</v>
      </c>
      <c r="AD44" s="46">
        <f t="shared" si="12"/>
      </c>
      <c r="AE44" s="46">
        <f t="shared" si="8"/>
        <v>0</v>
      </c>
      <c r="AF44" s="47">
        <f t="shared" si="9"/>
        <v>0</v>
      </c>
      <c r="AG44" s="47">
        <f t="shared" si="10"/>
        <v>0</v>
      </c>
    </row>
    <row r="45" spans="1:33" ht="15.75">
      <c r="A45" s="28"/>
      <c r="B45" s="34"/>
      <c r="C45" s="448"/>
      <c r="D45" s="460"/>
      <c r="E45" s="448"/>
      <c r="F45" s="449"/>
      <c r="G45" s="460"/>
      <c r="H45" s="29"/>
      <c r="I45" s="200"/>
      <c r="J45" s="329"/>
      <c r="K45" s="329"/>
      <c r="L45" s="329"/>
      <c r="M45" s="330">
        <f t="shared" si="0"/>
      </c>
      <c r="N45" s="330">
        <f t="shared" si="1"/>
      </c>
      <c r="O45" s="330">
        <f t="shared" si="2"/>
      </c>
      <c r="P45" s="198">
        <f t="shared" si="13"/>
      </c>
      <c r="Q45" s="198">
        <f t="shared" si="14"/>
      </c>
      <c r="R45" s="198">
        <f t="shared" si="15"/>
      </c>
      <c r="S45" s="204">
        <f t="shared" si="4"/>
      </c>
      <c r="T45" s="197">
        <f t="shared" si="16"/>
      </c>
      <c r="U45" s="253"/>
      <c r="V45" s="448"/>
      <c r="W45" s="449"/>
      <c r="X45" s="450"/>
      <c r="Y45" s="191"/>
      <c r="Z45" s="36">
        <f t="shared" si="6"/>
        <v>0</v>
      </c>
      <c r="AA45" s="32">
        <f t="shared" si="7"/>
      </c>
      <c r="AB45" s="42"/>
      <c r="AC45" s="45">
        <f>IF(AA45&lt;&gt;"",AA45+COUNTIF(AA45:AA$50,AA45)-1,AA$50)</f>
        <v>1</v>
      </c>
      <c r="AD45" s="46">
        <f t="shared" si="12"/>
      </c>
      <c r="AE45" s="46">
        <f t="shared" si="8"/>
        <v>0</v>
      </c>
      <c r="AF45" s="47">
        <f t="shared" si="9"/>
        <v>0</v>
      </c>
      <c r="AG45" s="47">
        <f t="shared" si="10"/>
        <v>0</v>
      </c>
    </row>
    <row r="46" spans="1:33" ht="15.75">
      <c r="A46" s="28"/>
      <c r="B46" s="34"/>
      <c r="C46" s="448"/>
      <c r="D46" s="460"/>
      <c r="E46" s="448"/>
      <c r="F46" s="449"/>
      <c r="G46" s="460"/>
      <c r="H46" s="29"/>
      <c r="I46" s="200"/>
      <c r="J46" s="329"/>
      <c r="K46" s="329"/>
      <c r="L46" s="329"/>
      <c r="M46" s="330">
        <f t="shared" si="0"/>
      </c>
      <c r="N46" s="330">
        <f t="shared" si="1"/>
      </c>
      <c r="O46" s="330">
        <f t="shared" si="2"/>
      </c>
      <c r="P46" s="198">
        <f t="shared" si="13"/>
      </c>
      <c r="Q46" s="198">
        <f t="shared" si="14"/>
      </c>
      <c r="R46" s="198">
        <f t="shared" si="15"/>
      </c>
      <c r="S46" s="204">
        <f t="shared" si="4"/>
      </c>
      <c r="T46" s="197">
        <f t="shared" si="16"/>
      </c>
      <c r="U46" s="253"/>
      <c r="V46" s="448"/>
      <c r="W46" s="449"/>
      <c r="X46" s="450"/>
      <c r="Y46" s="191"/>
      <c r="Z46" s="36">
        <f t="shared" si="6"/>
        <v>0</v>
      </c>
      <c r="AA46" s="32">
        <f t="shared" si="7"/>
      </c>
      <c r="AB46" s="42"/>
      <c r="AC46" s="45">
        <f>IF(AA46&lt;&gt;"",AA46+COUNTIF(AA46:AA$50,AA46)-1,AA$50)</f>
        <v>1</v>
      </c>
      <c r="AD46" s="46">
        <f t="shared" si="12"/>
      </c>
      <c r="AE46" s="46">
        <f t="shared" si="8"/>
        <v>0</v>
      </c>
      <c r="AF46" s="47">
        <f t="shared" si="9"/>
        <v>0</v>
      </c>
      <c r="AG46" s="47">
        <f t="shared" si="10"/>
        <v>0</v>
      </c>
    </row>
    <row r="47" spans="1:33" ht="15.75">
      <c r="A47" s="28"/>
      <c r="B47" s="34"/>
      <c r="C47" s="448"/>
      <c r="D47" s="460"/>
      <c r="E47" s="448"/>
      <c r="F47" s="449"/>
      <c r="G47" s="460"/>
      <c r="H47" s="29"/>
      <c r="I47" s="200"/>
      <c r="J47" s="329"/>
      <c r="K47" s="329"/>
      <c r="L47" s="329"/>
      <c r="M47" s="330">
        <f t="shared" si="0"/>
      </c>
      <c r="N47" s="330">
        <f t="shared" si="1"/>
      </c>
      <c r="O47" s="330">
        <f t="shared" si="2"/>
      </c>
      <c r="P47" s="198">
        <f t="shared" si="13"/>
      </c>
      <c r="Q47" s="198">
        <f t="shared" si="14"/>
      </c>
      <c r="R47" s="198">
        <f t="shared" si="15"/>
      </c>
      <c r="S47" s="204">
        <f t="shared" si="4"/>
      </c>
      <c r="T47" s="197">
        <f t="shared" si="16"/>
      </c>
      <c r="U47" s="253"/>
      <c r="V47" s="448"/>
      <c r="W47" s="449"/>
      <c r="X47" s="450"/>
      <c r="Y47" s="191"/>
      <c r="Z47" s="36">
        <f t="shared" si="6"/>
        <v>0</v>
      </c>
      <c r="AA47" s="32">
        <f t="shared" si="7"/>
      </c>
      <c r="AB47" s="42"/>
      <c r="AC47" s="45">
        <f>IF(AA47&lt;&gt;"",AA47+COUNTIF(AA47:AA$50,AA47)-1,AA$50)</f>
        <v>1</v>
      </c>
      <c r="AD47" s="46">
        <f t="shared" si="12"/>
      </c>
      <c r="AE47" s="46">
        <f t="shared" si="8"/>
        <v>0</v>
      </c>
      <c r="AF47" s="47">
        <f t="shared" si="9"/>
        <v>0</v>
      </c>
      <c r="AG47" s="47">
        <f t="shared" si="10"/>
        <v>0</v>
      </c>
    </row>
    <row r="48" spans="1:33" ht="15.75">
      <c r="A48" s="28"/>
      <c r="B48" s="34"/>
      <c r="C48" s="448"/>
      <c r="D48" s="460"/>
      <c r="E48" s="448"/>
      <c r="F48" s="449"/>
      <c r="G48" s="460"/>
      <c r="H48" s="29"/>
      <c r="I48" s="200"/>
      <c r="J48" s="329"/>
      <c r="K48" s="329"/>
      <c r="L48" s="329"/>
      <c r="M48" s="330">
        <f t="shared" si="0"/>
      </c>
      <c r="N48" s="330">
        <f t="shared" si="1"/>
      </c>
      <c r="O48" s="330">
        <f t="shared" si="2"/>
      </c>
      <c r="P48" s="198">
        <f t="shared" si="13"/>
      </c>
      <c r="Q48" s="198">
        <f t="shared" si="14"/>
      </c>
      <c r="R48" s="198">
        <f t="shared" si="15"/>
      </c>
      <c r="S48" s="204">
        <f t="shared" si="4"/>
      </c>
      <c r="T48" s="197">
        <f t="shared" si="16"/>
      </c>
      <c r="U48" s="253"/>
      <c r="V48" s="448"/>
      <c r="W48" s="449"/>
      <c r="X48" s="450"/>
      <c r="Y48" s="191"/>
      <c r="Z48" s="36">
        <f t="shared" si="6"/>
        <v>0</v>
      </c>
      <c r="AA48" s="32">
        <f t="shared" si="7"/>
      </c>
      <c r="AB48" s="42"/>
      <c r="AC48" s="45">
        <f>IF(AA48&lt;&gt;"",AA48+COUNTIF(AA48:AA$50,AA48)-1,AA$50)</f>
        <v>1</v>
      </c>
      <c r="AD48" s="46">
        <f t="shared" si="12"/>
      </c>
      <c r="AE48" s="46">
        <f t="shared" si="8"/>
        <v>0</v>
      </c>
      <c r="AF48" s="47">
        <f t="shared" si="9"/>
        <v>0</v>
      </c>
      <c r="AG48" s="47">
        <f t="shared" si="10"/>
        <v>0</v>
      </c>
    </row>
    <row r="49" spans="1:33" ht="15.75">
      <c r="A49" s="28"/>
      <c r="B49" s="34"/>
      <c r="C49" s="448"/>
      <c r="D49" s="460"/>
      <c r="E49" s="448"/>
      <c r="F49" s="449"/>
      <c r="G49" s="460"/>
      <c r="H49" s="29"/>
      <c r="I49" s="200"/>
      <c r="J49" s="329"/>
      <c r="K49" s="329"/>
      <c r="L49" s="329"/>
      <c r="M49" s="330">
        <f t="shared" si="0"/>
      </c>
      <c r="N49" s="330">
        <f t="shared" si="1"/>
      </c>
      <c r="O49" s="330">
        <f t="shared" si="2"/>
      </c>
      <c r="P49" s="198">
        <f t="shared" si="13"/>
      </c>
      <c r="Q49" s="198">
        <f t="shared" si="14"/>
      </c>
      <c r="R49" s="198">
        <f t="shared" si="15"/>
      </c>
      <c r="S49" s="204">
        <f t="shared" si="4"/>
      </c>
      <c r="T49" s="197">
        <f t="shared" si="16"/>
      </c>
      <c r="U49" s="253"/>
      <c r="V49" s="448"/>
      <c r="W49" s="449"/>
      <c r="X49" s="450"/>
      <c r="Y49" s="192"/>
      <c r="Z49" s="39">
        <f t="shared" si="6"/>
        <v>0</v>
      </c>
      <c r="AA49" s="32">
        <f t="shared" si="7"/>
      </c>
      <c r="AB49" s="42"/>
      <c r="AC49" s="45">
        <f>IF(AA49&lt;&gt;"",AA49+COUNTIF(AA49:AA$50,AA49)-1,AA$50)</f>
        <v>1</v>
      </c>
      <c r="AD49" s="46">
        <f>UPPER(IF(H49&lt;&gt;"",IF(A49&lt;&gt;"",A49&amp;"_"&amp;H49,C49&amp;"_"&amp;E49&amp;"_"&amp;H49),""))</f>
      </c>
      <c r="AE49" s="46">
        <f t="shared" si="8"/>
        <v>0</v>
      </c>
      <c r="AF49" s="47">
        <f t="shared" si="9"/>
        <v>0</v>
      </c>
      <c r="AG49" s="47">
        <f t="shared" si="10"/>
        <v>0</v>
      </c>
    </row>
    <row r="50" spans="1:33" ht="15.75" customHeight="1" hidden="1">
      <c r="A50" s="480" t="s">
        <v>73</v>
      </c>
      <c r="B50" s="481"/>
      <c r="C50" s="140" t="s">
        <v>69</v>
      </c>
      <c r="D50" s="164">
        <f>IF(ROWS(H10:H49)-COUNTBLANK(H10:H49)&gt;0,ROWS(H10:H49)-COUNTBLANK(H10:H49),"")</f>
      </c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37"/>
      <c r="AA50" s="38">
        <f>IF(D50&lt;&gt;"",D50+1,1)</f>
        <v>1</v>
      </c>
      <c r="AB50" s="38"/>
      <c r="AC50" s="44">
        <f>AA50</f>
        <v>1</v>
      </c>
      <c r="AD50" s="54"/>
      <c r="AE50" s="56"/>
      <c r="AF50" s="56"/>
      <c r="AG50" s="56"/>
    </row>
    <row r="51" spans="1:33" ht="15.75" customHeight="1" hidden="1">
      <c r="A51" s="482"/>
      <c r="B51" s="482"/>
      <c r="C51" s="140" t="s">
        <v>70</v>
      </c>
      <c r="D51" s="141">
        <f>IF(D50&lt;&gt;"",COUNTIF(AE10:AE49,"1")+COUNTIF(AE10:AE49,"2")/2+COUNTIF(AE10:AE49,"3")/3,"")</f>
      </c>
      <c r="E51" s="143"/>
      <c r="F51" s="142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4"/>
      <c r="R51" s="143"/>
      <c r="S51" s="143"/>
      <c r="T51" s="143"/>
      <c r="U51" s="143"/>
      <c r="V51" s="143"/>
      <c r="W51" s="144"/>
      <c r="X51" s="143"/>
      <c r="Y51" s="143"/>
      <c r="Z51" s="143"/>
      <c r="AA51" s="143"/>
      <c r="AB51" s="186"/>
      <c r="AC51" s="147"/>
      <c r="AD51" s="147"/>
      <c r="AE51" s="147"/>
      <c r="AF51" s="147"/>
      <c r="AG51" s="147"/>
    </row>
    <row r="52" spans="1:33" ht="15.75" customHeight="1" hidden="1">
      <c r="A52" s="482"/>
      <c r="B52" s="482"/>
      <c r="C52" s="140" t="s">
        <v>71</v>
      </c>
      <c r="D52" s="141">
        <f>IF(D50&lt;&gt;"",COUNTIF(AF10:AF49,"1")+COUNTIF(AF10:AF49,"2")/2+COUNTIF(AF10:AF49,"3")/3,"")</f>
      </c>
      <c r="E52" s="143"/>
      <c r="F52" s="144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4"/>
      <c r="R52" s="143"/>
      <c r="S52" s="143"/>
      <c r="T52" s="143"/>
      <c r="U52" s="143"/>
      <c r="V52" s="143"/>
      <c r="W52" s="144"/>
      <c r="X52" s="143"/>
      <c r="Y52" s="143"/>
      <c r="Z52" s="143"/>
      <c r="AA52" s="143"/>
      <c r="AB52" s="186"/>
      <c r="AC52" s="147"/>
      <c r="AD52" s="147"/>
      <c r="AE52" s="147"/>
      <c r="AF52" s="147"/>
      <c r="AG52" s="147"/>
    </row>
    <row r="53" spans="1:33" ht="15.75" customHeight="1" hidden="1">
      <c r="A53" s="482"/>
      <c r="B53" s="482"/>
      <c r="C53" s="140" t="s">
        <v>72</v>
      </c>
      <c r="D53" s="141">
        <f>IF(D50&lt;&gt;"",COUNTIF(AG10:AG49,"1")+COUNTIF(AG10:AG49,"2")/2+COUNTIF(AG10:AG49,"3")/3,"")</f>
      </c>
      <c r="E53" s="143"/>
      <c r="F53" s="144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4"/>
      <c r="R53" s="141"/>
      <c r="S53" s="141"/>
      <c r="T53" s="141"/>
      <c r="U53" s="141"/>
      <c r="V53" s="141"/>
      <c r="W53" s="144"/>
      <c r="X53" s="146"/>
      <c r="Y53" s="146"/>
      <c r="Z53" s="141"/>
      <c r="AA53" s="141"/>
      <c r="AB53" s="187"/>
      <c r="AC53" s="147"/>
      <c r="AD53" s="147"/>
      <c r="AE53" s="147"/>
      <c r="AF53" s="147"/>
      <c r="AG53" s="147"/>
    </row>
    <row r="54" spans="1:30" ht="15.75" customHeight="1">
      <c r="A54" s="71"/>
      <c r="B54" s="71"/>
      <c r="C54" s="71"/>
      <c r="D54" s="13"/>
      <c r="E54" s="13"/>
      <c r="F54" s="86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14"/>
      <c r="R54" s="13"/>
      <c r="S54" s="13"/>
      <c r="T54" s="13"/>
      <c r="U54" s="13"/>
      <c r="V54" s="13"/>
      <c r="W54" s="14"/>
      <c r="X54" s="72"/>
      <c r="Y54" s="72"/>
      <c r="Z54" s="13"/>
      <c r="AA54" s="13"/>
      <c r="AB54" s="40"/>
      <c r="AD54" s="10"/>
    </row>
    <row r="55" spans="1:30" ht="15.75" customHeight="1">
      <c r="A55" s="71"/>
      <c r="B55" s="71"/>
      <c r="C55" s="71"/>
      <c r="D55" s="13"/>
      <c r="E55" s="13"/>
      <c r="F55" s="14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14"/>
      <c r="R55" s="13"/>
      <c r="S55" s="13"/>
      <c r="T55" s="13"/>
      <c r="U55" s="13"/>
      <c r="V55" s="13"/>
      <c r="W55" s="14"/>
      <c r="X55" s="72"/>
      <c r="Y55" s="72"/>
      <c r="Z55" s="13"/>
      <c r="AA55" s="13"/>
      <c r="AB55" s="40"/>
      <c r="AC55" s="11"/>
      <c r="AD55" s="10"/>
    </row>
    <row r="56" spans="1:30" ht="9.75" customHeight="1" hidden="1">
      <c r="A56" s="71"/>
      <c r="B56" s="71"/>
      <c r="C56" s="71"/>
      <c r="D56" s="18"/>
      <c r="E56" s="13"/>
      <c r="F56" s="1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14"/>
      <c r="W56" s="14"/>
      <c r="X56" s="72"/>
      <c r="Y56" s="72"/>
      <c r="Z56" s="13"/>
      <c r="AA56" s="13"/>
      <c r="AB56" s="40"/>
      <c r="AC56" s="11"/>
      <c r="AD56" s="10"/>
    </row>
    <row r="57" spans="1:30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72"/>
      <c r="Y57" s="72"/>
      <c r="Z57" s="13"/>
      <c r="AA57" s="13"/>
      <c r="AB57" s="40"/>
      <c r="AC57" s="11"/>
      <c r="AD57" s="10"/>
    </row>
    <row r="58" spans="1:30" ht="15.75" customHeight="1">
      <c r="A58" s="18"/>
      <c r="B58" s="18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14"/>
      <c r="X58" s="72"/>
      <c r="Y58" s="72"/>
      <c r="Z58" s="13"/>
      <c r="AA58" s="13"/>
      <c r="AB58" s="40"/>
      <c r="AC58" s="11"/>
      <c r="AD58" s="10"/>
    </row>
    <row r="59" spans="1:30" ht="15.75" customHeight="1">
      <c r="A59" s="18"/>
      <c r="B59" s="18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14"/>
      <c r="X59" s="72"/>
      <c r="Y59" s="72"/>
      <c r="Z59" s="13"/>
      <c r="AA59" s="13"/>
      <c r="AB59" s="40"/>
      <c r="AD59" s="10"/>
    </row>
    <row r="60" spans="1:30" ht="12.75" customHeight="1">
      <c r="A60" s="14"/>
      <c r="B60" s="14"/>
      <c r="C60" s="14"/>
      <c r="E60" s="14"/>
      <c r="F60" s="14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4"/>
      <c r="W60" s="14"/>
      <c r="X60" s="14"/>
      <c r="Y60" s="14"/>
      <c r="Z60" s="14"/>
      <c r="AA60" s="14"/>
      <c r="AB60" s="14"/>
      <c r="AD60" s="10"/>
    </row>
    <row r="61" spans="1:30" ht="12.75" customHeight="1">
      <c r="A61" s="14"/>
      <c r="B61" s="14"/>
      <c r="C61" s="14"/>
      <c r="E61" s="14"/>
      <c r="F61" s="14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4"/>
      <c r="X61" s="18"/>
      <c r="Y61" s="18"/>
      <c r="Z61" s="18"/>
      <c r="AA61" s="18"/>
      <c r="AB61" s="18"/>
      <c r="AD61" s="10"/>
    </row>
    <row r="62" spans="1:30" ht="12.75" customHeight="1">
      <c r="A62" s="14"/>
      <c r="B62" s="14"/>
      <c r="C62" s="14"/>
      <c r="E62" s="14"/>
      <c r="F62" s="14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4"/>
      <c r="W62" s="14"/>
      <c r="X62" s="14"/>
      <c r="Y62" s="14"/>
      <c r="Z62" s="14"/>
      <c r="AA62" s="14"/>
      <c r="AB62" s="14"/>
      <c r="AD62" s="10"/>
    </row>
    <row r="63" spans="1:30" ht="12.75" customHeight="1">
      <c r="A63" s="14"/>
      <c r="B63" s="14"/>
      <c r="C63" s="14"/>
      <c r="E63" s="14"/>
      <c r="F63" s="14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4"/>
      <c r="W63" s="14"/>
      <c r="X63" s="14"/>
      <c r="Y63" s="14"/>
      <c r="Z63" s="14"/>
      <c r="AA63" s="14"/>
      <c r="AB63" s="14"/>
      <c r="AD63" s="7"/>
    </row>
    <row r="64" spans="1:30" ht="12.75" customHeight="1">
      <c r="A64" s="14"/>
      <c r="B64" s="14"/>
      <c r="C64" s="14"/>
      <c r="E64" s="14"/>
      <c r="F64" s="14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4"/>
      <c r="W64" s="14"/>
      <c r="X64" s="14"/>
      <c r="Y64" s="14"/>
      <c r="Z64" s="14"/>
      <c r="AA64" s="14"/>
      <c r="AB64" s="14"/>
      <c r="AD64" s="7"/>
    </row>
    <row r="65" spans="1:30" ht="12.75" customHeight="1">
      <c r="A65" s="14"/>
      <c r="B65" s="14"/>
      <c r="C65" s="14"/>
      <c r="E65" s="14"/>
      <c r="F65" s="14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4"/>
      <c r="W65" s="14"/>
      <c r="X65" s="14"/>
      <c r="Y65" s="14"/>
      <c r="Z65" s="14"/>
      <c r="AA65" s="14"/>
      <c r="AB65" s="14"/>
      <c r="AD65" s="7"/>
    </row>
    <row r="66" spans="1:30" ht="12.75">
      <c r="A66" s="14"/>
      <c r="B66" s="14"/>
      <c r="C66" s="14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7"/>
      <c r="X66" s="18"/>
      <c r="Y66" s="18"/>
      <c r="Z66" s="18"/>
      <c r="AA66" s="9"/>
      <c r="AB66" s="9"/>
      <c r="AD66" s="8"/>
    </row>
    <row r="67" spans="1:28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9"/>
      <c r="X67" s="9"/>
      <c r="Y67" s="9"/>
      <c r="Z67" s="9"/>
      <c r="AA67" s="9"/>
      <c r="AB67" s="9"/>
    </row>
    <row r="68" spans="1:28" ht="12.75">
      <c r="A68" s="19"/>
      <c r="B68" s="19"/>
      <c r="C68" s="14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9"/>
      <c r="X68" s="9"/>
      <c r="Y68" s="9"/>
      <c r="Z68" s="9"/>
      <c r="AA68" s="9"/>
      <c r="AB68" s="9"/>
    </row>
    <row r="69" spans="1:28" ht="12.75">
      <c r="A69" s="14"/>
      <c r="B69" s="14"/>
      <c r="C69" s="14"/>
      <c r="D69" s="9"/>
      <c r="E69" s="20"/>
      <c r="F69" s="20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9"/>
      <c r="X69" s="9"/>
      <c r="Y69" s="9"/>
      <c r="Z69" s="9"/>
      <c r="AA69" s="9"/>
      <c r="AB69" s="9"/>
    </row>
    <row r="70" spans="1:28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7"/>
      <c r="X70" s="18"/>
      <c r="Y70" s="18"/>
      <c r="Z70" s="18"/>
      <c r="AA70" s="9"/>
      <c r="AB70" s="9"/>
    </row>
    <row r="71" spans="1:28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7"/>
      <c r="X71" s="9"/>
      <c r="Y71" s="9"/>
      <c r="Z71" s="9"/>
      <c r="AA71" s="9"/>
      <c r="AB71" s="9"/>
    </row>
    <row r="72" spans="1:28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17"/>
      <c r="X72" s="9"/>
      <c r="Y72" s="9"/>
      <c r="Z72" s="9"/>
      <c r="AA72" s="9"/>
      <c r="AB72" s="9"/>
    </row>
    <row r="73" spans="1:28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9"/>
      <c r="X73" s="14"/>
      <c r="Y73" s="14"/>
      <c r="Z73" s="14"/>
      <c r="AA73" s="14"/>
      <c r="AB73" s="14"/>
    </row>
    <row r="74" spans="1:28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7"/>
      <c r="X74" s="18"/>
      <c r="Y74" s="18"/>
      <c r="Z74" s="18"/>
      <c r="AA74" s="9"/>
      <c r="AB74" s="9"/>
    </row>
    <row r="75" spans="1:28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9"/>
      <c r="X75" s="9"/>
      <c r="Y75" s="9"/>
      <c r="Z75" s="9"/>
      <c r="AA75" s="9"/>
      <c r="AB75" s="9"/>
    </row>
    <row r="76" spans="1:28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9"/>
      <c r="X76" s="9"/>
      <c r="Y76" s="9"/>
      <c r="Z76" s="9"/>
      <c r="AA76" s="9"/>
      <c r="AB76" s="9"/>
    </row>
  </sheetData>
  <sheetProtection sheet="1" objects="1" scenarios="1"/>
  <mergeCells count="146">
    <mergeCell ref="J8:L8"/>
    <mergeCell ref="M8:O8"/>
    <mergeCell ref="A8:A9"/>
    <mergeCell ref="B8:B9"/>
    <mergeCell ref="C8:D9"/>
    <mergeCell ref="E8:G9"/>
    <mergeCell ref="H8:H9"/>
    <mergeCell ref="I8:I9"/>
    <mergeCell ref="A50:B53"/>
    <mergeCell ref="C34:D34"/>
    <mergeCell ref="E34:G34"/>
    <mergeCell ref="V34:X34"/>
    <mergeCell ref="C33:D33"/>
    <mergeCell ref="E33:G33"/>
    <mergeCell ref="V33:X33"/>
    <mergeCell ref="C48:D48"/>
    <mergeCell ref="E48:G48"/>
    <mergeCell ref="E39:G39"/>
    <mergeCell ref="V47:X47"/>
    <mergeCell ref="V48:X48"/>
    <mergeCell ref="C49:D49"/>
    <mergeCell ref="E49:G49"/>
    <mergeCell ref="V49:X49"/>
    <mergeCell ref="C47:D47"/>
    <mergeCell ref="E47:G47"/>
    <mergeCell ref="C30:D30"/>
    <mergeCell ref="C41:D41"/>
    <mergeCell ref="E41:G41"/>
    <mergeCell ref="C38:D38"/>
    <mergeCell ref="E38:G38"/>
    <mergeCell ref="C35:D35"/>
    <mergeCell ref="E35:G35"/>
    <mergeCell ref="C36:D36"/>
    <mergeCell ref="E36:G36"/>
    <mergeCell ref="C39:D39"/>
    <mergeCell ref="C42:D42"/>
    <mergeCell ref="E42:G42"/>
    <mergeCell ref="C27:D27"/>
    <mergeCell ref="E27:G27"/>
    <mergeCell ref="V27:X27"/>
    <mergeCell ref="C32:D32"/>
    <mergeCell ref="E32:G32"/>
    <mergeCell ref="V32:X32"/>
    <mergeCell ref="C31:D31"/>
    <mergeCell ref="E31:G31"/>
    <mergeCell ref="C46:D46"/>
    <mergeCell ref="E46:G46"/>
    <mergeCell ref="V45:X45"/>
    <mergeCell ref="V46:X46"/>
    <mergeCell ref="C45:D45"/>
    <mergeCell ref="E45:G45"/>
    <mergeCell ref="C40:D40"/>
    <mergeCell ref="C44:D44"/>
    <mergeCell ref="E44:G44"/>
    <mergeCell ref="V44:X44"/>
    <mergeCell ref="E43:G43"/>
    <mergeCell ref="V43:X43"/>
    <mergeCell ref="C43:D43"/>
    <mergeCell ref="E40:G40"/>
    <mergeCell ref="V41:X41"/>
    <mergeCell ref="V42:X42"/>
    <mergeCell ref="C24:D24"/>
    <mergeCell ref="E24:G24"/>
    <mergeCell ref="C21:D21"/>
    <mergeCell ref="E21:G21"/>
    <mergeCell ref="C22:D22"/>
    <mergeCell ref="E22:G22"/>
    <mergeCell ref="C26:D26"/>
    <mergeCell ref="E26:G26"/>
    <mergeCell ref="V26:X26"/>
    <mergeCell ref="C25:D25"/>
    <mergeCell ref="E25:G25"/>
    <mergeCell ref="C37:D37"/>
    <mergeCell ref="E37:G37"/>
    <mergeCell ref="E30:G30"/>
    <mergeCell ref="V30:X30"/>
    <mergeCell ref="V31:X31"/>
    <mergeCell ref="C29:D29"/>
    <mergeCell ref="E29:G29"/>
    <mergeCell ref="V29:X29"/>
    <mergeCell ref="C28:D28"/>
    <mergeCell ref="E28:G28"/>
    <mergeCell ref="V22:X22"/>
    <mergeCell ref="V23:X23"/>
    <mergeCell ref="V24:X24"/>
    <mergeCell ref="C23:D23"/>
    <mergeCell ref="E23:G23"/>
    <mergeCell ref="C19:D19"/>
    <mergeCell ref="E19:G19"/>
    <mergeCell ref="C20:D20"/>
    <mergeCell ref="E20:G20"/>
    <mergeCell ref="V19:X19"/>
    <mergeCell ref="V20:X20"/>
    <mergeCell ref="C17:D17"/>
    <mergeCell ref="E17:G17"/>
    <mergeCell ref="C18:D18"/>
    <mergeCell ref="E18:G18"/>
    <mergeCell ref="V17:X17"/>
    <mergeCell ref="V18:X18"/>
    <mergeCell ref="C16:D16"/>
    <mergeCell ref="E16:G16"/>
    <mergeCell ref="V15:X15"/>
    <mergeCell ref="V16:X16"/>
    <mergeCell ref="C10:D10"/>
    <mergeCell ref="E10:G10"/>
    <mergeCell ref="V10:X10"/>
    <mergeCell ref="C11:D11"/>
    <mergeCell ref="E11:G11"/>
    <mergeCell ref="C14:D14"/>
    <mergeCell ref="E14:G14"/>
    <mergeCell ref="V13:X13"/>
    <mergeCell ref="V14:X14"/>
    <mergeCell ref="V11:X11"/>
    <mergeCell ref="C15:D15"/>
    <mergeCell ref="E15:G15"/>
    <mergeCell ref="C12:D12"/>
    <mergeCell ref="E12:G12"/>
    <mergeCell ref="V12:X12"/>
    <mergeCell ref="C13:D13"/>
    <mergeCell ref="V39:X39"/>
    <mergeCell ref="V40:X40"/>
    <mergeCell ref="V21:X21"/>
    <mergeCell ref="V35:X35"/>
    <mergeCell ref="V36:X36"/>
    <mergeCell ref="V37:X37"/>
    <mergeCell ref="V25:X25"/>
    <mergeCell ref="F4:I4"/>
    <mergeCell ref="F5:I5"/>
    <mergeCell ref="F6:I6"/>
    <mergeCell ref="E13:G13"/>
    <mergeCell ref="Y4:AA6"/>
    <mergeCell ref="AC1:AG5"/>
    <mergeCell ref="AC6:AG7"/>
    <mergeCell ref="P8:S8"/>
    <mergeCell ref="T8:T9"/>
    <mergeCell ref="U8:U9"/>
    <mergeCell ref="V8:X8"/>
    <mergeCell ref="V38:X38"/>
    <mergeCell ref="V28:X28"/>
    <mergeCell ref="E1:AA1"/>
    <mergeCell ref="E2:AA2"/>
    <mergeCell ref="S4:U4"/>
    <mergeCell ref="S5:U5"/>
    <mergeCell ref="S6:U6"/>
    <mergeCell ref="V5:W5"/>
    <mergeCell ref="V6:X6"/>
  </mergeCells>
  <dataValidations count="7">
    <dataValidation allowBlank="1" sqref="V4 D55"/>
    <dataValidation prompt="Vous pouvez utiliser le bouton qui apparait pour choisir la réponse à saisir ici" sqref="D54"/>
    <dataValidation type="whole" allowBlank="1" showInputMessage="1" showErrorMessage="1" errorTitle="Numéro de licence" error="Valeur incorrecte" sqref="A10:A49">
      <formula1>1</formula1>
      <formula2>9999</formula2>
    </dataValidation>
    <dataValidation type="whole" allowBlank="1" showInputMessage="1" showErrorMessage="1" errorTitle="Numéro de Club" error="Valeur incorrecte" sqref="B10:B49">
      <formula1>1</formula1>
      <formula2>999</formula2>
    </dataValidation>
    <dataValidation type="decimal" showInputMessage="1" showErrorMessage="1" errorTitle="Note de présentation" error="Valeur incorrecte ou  notation incompatible avec la classe pratiquée" sqref="I10:I49">
      <formula1>0</formula1>
      <formula2>IF(AND($V$4&lt;&gt;"",$V$4&lt;&gt;"BGT-F"),100,-1)</formula2>
    </dataValidation>
    <dataValidation type="list" allowBlank="1" showDropDown="1" showInputMessage="1" showErrorMessage="1" errorTitle="Choix entre Junior et Sénior" error="Le caractère saisi ne peut être que 'J' ou 'S'" sqref="H10:H49">
      <formula1>"J,S,j,s"</formula1>
    </dataValidation>
    <dataValidation type="time" allowBlank="1" showInputMessage="1" showErrorMessage="1" errorTitle="Temps de navigation" error="Valeur incorrecte. Le format de saisie est: h:mm (h: heure, mm: minutes)&#10;" sqref="J10:L49">
      <formula1>0</formula1>
      <formula2>0.9993055555555556</formula2>
    </dataValidation>
  </dataValidations>
  <printOptions horizontalCentered="1"/>
  <pageMargins left="0.5118110236220472" right="0.5118110236220472" top="0.16" bottom="0.19" header="0.5118110236220472" footer="0.5"/>
  <pageSetup fitToHeight="1" fitToWidth="1" horizontalDpi="300" verticalDpi="3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showGridLines="0" zoomScale="90" zoomScaleNormal="90" zoomScalePageLayoutView="0" workbookViewId="0" topLeftCell="A1">
      <selection activeCell="V4" sqref="V4:X6"/>
    </sheetView>
  </sheetViews>
  <sheetFormatPr defaultColWidth="11.57421875" defaultRowHeight="12.75"/>
  <cols>
    <col min="1" max="1" width="7.421875" style="1" customWidth="1"/>
    <col min="2" max="2" width="6.00390625" style="1" customWidth="1"/>
    <col min="3" max="3" width="20.57421875" style="1" customWidth="1"/>
    <col min="4" max="4" width="8.57421875" style="1" customWidth="1"/>
    <col min="5" max="5" width="3.7109375" style="1" customWidth="1"/>
    <col min="6" max="6" width="2.8515625" style="1" customWidth="1"/>
    <col min="7" max="7" width="16.00390625" style="1" customWidth="1"/>
    <col min="8" max="8" width="3.8515625" style="1" customWidth="1"/>
    <col min="9" max="9" width="10.140625" style="1" customWidth="1"/>
    <col min="10" max="10" width="8.140625" style="1" customWidth="1"/>
    <col min="11" max="11" width="2.8515625" style="1" customWidth="1"/>
    <col min="12" max="12" width="5.28125" style="1" customWidth="1"/>
    <col min="13" max="13" width="8.140625" style="1" customWidth="1"/>
    <col min="14" max="14" width="5.28125" style="1" customWidth="1"/>
    <col min="15" max="15" width="3.57421875" style="1" customWidth="1"/>
    <col min="16" max="16" width="8.140625" style="1" customWidth="1"/>
    <col min="17" max="17" width="9.140625" style="1" customWidth="1"/>
    <col min="18" max="18" width="2.8515625" style="1" customWidth="1"/>
    <col min="19" max="19" width="5.421875" style="1" customWidth="1"/>
    <col min="20" max="20" width="11.421875" style="1" customWidth="1"/>
    <col min="21" max="21" width="15.8515625" style="1" customWidth="1"/>
    <col min="22" max="22" width="9.8515625" style="1" customWidth="1"/>
    <col min="23" max="23" width="10.7109375" style="1" hidden="1" customWidth="1"/>
    <col min="24" max="24" width="9.8515625" style="1" customWidth="1"/>
    <col min="25" max="25" width="11.57421875" style="1" customWidth="1"/>
    <col min="26" max="27" width="11.421875" style="1" hidden="1" customWidth="1"/>
    <col min="28" max="28" width="11.421875" style="1" customWidth="1"/>
    <col min="29" max="16384" width="11.57421875" style="1" customWidth="1"/>
  </cols>
  <sheetData>
    <row r="1" spans="3:27" ht="27" customHeight="1">
      <c r="C1" s="158"/>
      <c r="D1" s="158"/>
      <c r="E1" s="451" t="s">
        <v>0</v>
      </c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Z1" s="492" t="s">
        <v>26</v>
      </c>
      <c r="AA1" s="493"/>
    </row>
    <row r="2" spans="5:27" ht="15" customHeight="1">
      <c r="E2" s="452" t="s">
        <v>53</v>
      </c>
      <c r="F2" s="452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Z2" s="493"/>
      <c r="AA2" s="493"/>
    </row>
    <row r="3" spans="5:27" ht="9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493"/>
      <c r="AA3" s="493"/>
    </row>
    <row r="4" spans="5:27" ht="15" customHeight="1">
      <c r="E4" s="30"/>
      <c r="F4" s="459" t="s">
        <v>7</v>
      </c>
      <c r="G4" s="454"/>
      <c r="H4" s="454"/>
      <c r="I4" s="509">
        <f>IF('Fiche résultats'!J4&lt;&gt;"",'Fiche résultats'!J4,"")</f>
      </c>
      <c r="J4" s="509">
        <f>IF('Fiche résultats'!P4&lt;&gt;"",'Fiche résultats'!P4,"")</f>
      </c>
      <c r="K4" s="509">
        <f>IF('Fiche résultats'!Q4&lt;&gt;"",'Fiche résultats'!Q4,"")</f>
      </c>
      <c r="L4" s="509" t="e">
        <f>IF('Fiche résultats'!#REF!&lt;&gt;"",'Fiche résultats'!#REF!,"")</f>
        <v>#REF!</v>
      </c>
      <c r="M4" s="509">
        <f>IF('Fiche résultats'!R4&lt;&gt;"",'Fiche résultats'!R4,"")</f>
      </c>
      <c r="N4" s="510" t="str">
        <f>IF('Fiche résultats'!S4&lt;&gt;"",'Fiche résultats'!S4,"")</f>
        <v>CLASSE :</v>
      </c>
      <c r="P4" s="459" t="s">
        <v>12</v>
      </c>
      <c r="Q4" s="454"/>
      <c r="R4" s="454"/>
      <c r="S4" s="454"/>
      <c r="T4" s="457">
        <f>IF('Fiche résultats'!V4&lt;&gt;"",'Fiche résultats'!V4,"")</f>
      </c>
      <c r="U4" s="508"/>
      <c r="V4" s="499">
        <f>IF('Fiche résultats'!Y4&lt;&gt;"",'Fiche résultats'!Y4,"")</f>
      </c>
      <c r="W4" s="500"/>
      <c r="X4" s="501"/>
      <c r="Z4" s="493"/>
      <c r="AA4" s="493"/>
    </row>
    <row r="5" spans="1:27" ht="15" customHeight="1">
      <c r="A5" s="11"/>
      <c r="B5" s="11"/>
      <c r="C5" s="10"/>
      <c r="D5" s="10"/>
      <c r="E5" s="30"/>
      <c r="F5" s="459" t="s">
        <v>8</v>
      </c>
      <c r="G5" s="454"/>
      <c r="H5" s="454"/>
      <c r="I5" s="509">
        <f>IF('Fiche résultats'!J5&lt;&gt;"",'Fiche résultats'!J5,"")</f>
      </c>
      <c r="J5" s="509">
        <f>IF('Fiche résultats'!P5&lt;&gt;"",'Fiche résultats'!P5,"")</f>
      </c>
      <c r="K5" s="509">
        <f>IF('Fiche résultats'!Q5&lt;&gt;"",'Fiche résultats'!Q5,"")</f>
      </c>
      <c r="L5" s="509" t="e">
        <f>IF('Fiche résultats'!#REF!&lt;&gt;"",'Fiche résultats'!#REF!,"")</f>
        <v>#REF!</v>
      </c>
      <c r="M5" s="509">
        <f>IF('Fiche résultats'!R5&lt;&gt;"",'Fiche résultats'!R5,"")</f>
      </c>
      <c r="N5" s="510" t="str">
        <f>IF('Fiche résultats'!S5&lt;&gt;"",'Fiche résultats'!S5,"")</f>
        <v>DATE DU CONCOURS :</v>
      </c>
      <c r="P5" s="459" t="s">
        <v>10</v>
      </c>
      <c r="Q5" s="454"/>
      <c r="R5" s="454"/>
      <c r="S5" s="454"/>
      <c r="T5" s="455">
        <f>IF('Fiche résultats'!V5&lt;&gt;"",'Fiche résultats'!V5,"")</f>
      </c>
      <c r="U5" s="498"/>
      <c r="V5" s="502"/>
      <c r="W5" s="503"/>
      <c r="X5" s="504"/>
      <c r="Z5" s="494"/>
      <c r="AA5" s="494"/>
    </row>
    <row r="6" spans="5:27" ht="15" customHeight="1">
      <c r="E6" s="30"/>
      <c r="F6" s="459" t="s">
        <v>9</v>
      </c>
      <c r="G6" s="454"/>
      <c r="H6" s="454"/>
      <c r="I6" s="509">
        <f>IF('Fiche résultats'!J6&lt;&gt;"",'Fiche résultats'!J6,"")</f>
      </c>
      <c r="J6" s="509">
        <f>IF('Fiche résultats'!P6&lt;&gt;"",'Fiche résultats'!P6,"")</f>
      </c>
      <c r="K6" s="509">
        <f>IF('Fiche résultats'!Q6&lt;&gt;"",'Fiche résultats'!Q6,"")</f>
      </c>
      <c r="L6" s="509" t="e">
        <f>IF('Fiche résultats'!#REF!&lt;&gt;"",'Fiche résultats'!#REF!,"")</f>
        <v>#REF!</v>
      </c>
      <c r="M6" s="509">
        <f>IF('Fiche résultats'!R6&lt;&gt;"",'Fiche résultats'!R6,"")</f>
      </c>
      <c r="N6" s="510" t="str">
        <f>IF('Fiche résultats'!S6&lt;&gt;"",'Fiche résultats'!S6,"")</f>
        <v>JUGE ARBITRE :</v>
      </c>
      <c r="P6" s="459" t="s">
        <v>11</v>
      </c>
      <c r="Q6" s="454"/>
      <c r="R6" s="454"/>
      <c r="S6" s="454"/>
      <c r="T6" s="457">
        <f>IF('Fiche résultats'!V6&lt;&gt;"",'Fiche résultats'!V6,"")</f>
      </c>
      <c r="U6" s="498"/>
      <c r="V6" s="505"/>
      <c r="W6" s="506"/>
      <c r="X6" s="507"/>
      <c r="Z6" s="495" t="s">
        <v>28</v>
      </c>
      <c r="AA6" s="496"/>
    </row>
    <row r="7" spans="25:28" ht="15" customHeight="1">
      <c r="Y7" s="6"/>
      <c r="Z7" s="497"/>
      <c r="AA7" s="497"/>
      <c r="AB7" s="6"/>
    </row>
    <row r="8" spans="1:29" ht="27" customHeight="1">
      <c r="A8" s="3" t="s">
        <v>15</v>
      </c>
      <c r="B8" s="157" t="s">
        <v>23</v>
      </c>
      <c r="C8" s="519" t="s">
        <v>16</v>
      </c>
      <c r="D8" s="520"/>
      <c r="E8" s="445" t="s">
        <v>17</v>
      </c>
      <c r="F8" s="521"/>
      <c r="G8" s="522"/>
      <c r="H8" s="3" t="s">
        <v>2</v>
      </c>
      <c r="I8" s="3" t="s">
        <v>25</v>
      </c>
      <c r="J8" s="157" t="s">
        <v>20</v>
      </c>
      <c r="K8" s="445" t="s">
        <v>21</v>
      </c>
      <c r="L8" s="479"/>
      <c r="M8" s="3" t="s">
        <v>22</v>
      </c>
      <c r="N8" s="445" t="s">
        <v>14</v>
      </c>
      <c r="O8" s="479"/>
      <c r="P8" s="157" t="s">
        <v>19</v>
      </c>
      <c r="Q8" s="445" t="s">
        <v>18</v>
      </c>
      <c r="R8" s="446"/>
      <c r="S8" s="446"/>
      <c r="T8" s="446"/>
      <c r="U8" s="447"/>
      <c r="V8" s="193" t="s">
        <v>24</v>
      </c>
      <c r="W8" s="35" t="s">
        <v>3</v>
      </c>
      <c r="X8" s="33" t="s">
        <v>1</v>
      </c>
      <c r="Y8" s="24"/>
      <c r="Z8" s="52" t="s">
        <v>29</v>
      </c>
      <c r="AA8" s="51" t="s">
        <v>30</v>
      </c>
      <c r="AB8" s="25"/>
      <c r="AC8" s="23"/>
    </row>
    <row r="9" spans="1:28" ht="15.75">
      <c r="A9" s="62">
        <f>IF(INDEX('Fiche résultats'!A$10:A$50,$Z9,1)&lt;&gt;"",INDEX('Fiche résultats'!A$10:A$50,$Z9,1),"")</f>
      </c>
      <c r="B9" s="63">
        <f>IF(INDEX('Fiche résultats'!B$10:B$50,$Z9,1)&lt;&gt;"",INDEX('Fiche résultats'!B$10:B$50,$Z9,1),"")</f>
      </c>
      <c r="C9" s="511">
        <f>IF(INDEX('Fiche résultats'!C$10:C$50,$Z9,1)&lt;&gt;"",INDEX('Fiche résultats'!C$10:C$50,$Z9,1),"")</f>
      </c>
      <c r="D9" s="512">
        <f>IF(INDEX('Fiche résultats'!D$10:D$50,$Z9,1)&lt;&gt;"",INDEX('Fiche résultats'!D$10:D$50,$Z9,1),"")</f>
      </c>
      <c r="E9" s="511">
        <f>IF(INDEX('Fiche résultats'!E$10:E$50,$Z9,1)&lt;&gt;"",INDEX('Fiche résultats'!E$10:E$50,$Z9,1),"")</f>
      </c>
      <c r="F9" s="513">
        <f>IF(INDEX('Fiche résultats'!F$10:F$50,$Z9,1)&lt;&gt;"",INDEX('Fiche résultats'!F$10:F$50,$Z9,1),"")</f>
      </c>
      <c r="G9" s="512">
        <f>IF(INDEX('Fiche résultats'!G$10:G$50,$Z9,1)&lt;&gt;"",INDEX('Fiche résultats'!G$10:G$50,$Z9,1),"")</f>
      </c>
      <c r="H9" s="64">
        <f>IF(INDEX('Fiche résultats'!H$10:H$50,$Z9,1)&lt;&gt;"",INDEX('Fiche résultats'!H$10:H$50,$Z9,1),"")</f>
      </c>
      <c r="I9" s="199">
        <f>IF(INDEX('Fiche résultats'!I$10:I$50,$Z9,1)&lt;&gt;"",INDEX('Fiche résultats'!I$10:I$50,$Z9,1),"")</f>
      </c>
      <c r="J9" s="198">
        <f>IF(INDEX('Fiche résultats'!P$10:P$50,$Z9,1)&lt;&gt;"",INDEX('Fiche résultats'!P$10:P$50,$Z9,1),"")</f>
      </c>
      <c r="K9" s="514">
        <f>IF(INDEX('Fiche résultats'!Q$10:Q$50,$Z9,1)&lt;&gt;"",INDEX('Fiche résultats'!Q$10:Q$50,$Z9,1),"")</f>
      </c>
      <c r="L9" s="515" t="e">
        <f>IF(INDEX('Fiche résultats'!#REF!,$Z9,1)&lt;&gt;"",INDEX('Fiche résultats'!#REF!,$Z9,1),"")</f>
        <v>#REF!</v>
      </c>
      <c r="M9" s="198">
        <f>IF(INDEX('Fiche résultats'!R$10:R$50,$Z9,1)&lt;&gt;"",INDEX('Fiche résultats'!R$10:R$50,$Z9,1),"")</f>
      </c>
      <c r="N9" s="516">
        <f>IF(INDEX('Fiche résultats'!S$10:S$50,$Z9,1)&lt;&gt;"",INDEX('Fiche résultats'!S$10:S$50,$Z9,1),"")</f>
      </c>
      <c r="O9" s="517" t="e">
        <f>IF(INDEX('Fiche résultats'!#REF!,$Z9,1)&lt;&gt;"",INDEX('Fiche résultats'!#REF!,$Z9,1),"")</f>
        <v>#REF!</v>
      </c>
      <c r="P9" s="31">
        <f>IF(INDEX('Fiche résultats'!T$10:T$50,$Z9,1)&lt;&gt;"",INDEX('Fiche résultats'!T$10:T$50,$Z9,1),"")</f>
      </c>
      <c r="Q9" s="511">
        <f>IF(INDEX('Fiche résultats'!V$10:V$50,$Z9,1)&lt;&gt;"",INDEX('Fiche résultats'!V$10:V$50,$Z9,1),"")</f>
      </c>
      <c r="R9" s="513">
        <f>IF(INDEX('Fiche résultats'!W$10:W$50,$Z9,1)&lt;&gt;"",INDEX('Fiche résultats'!W$10:W$50,$Z9,1),"")</f>
      </c>
      <c r="S9" s="513" t="e">
        <f>IF(INDEX('Fiche résultats'!#REF!,$Z9,1)&lt;&gt;"",INDEX('Fiche résultats'!#REF!,$Z9,1),"")</f>
        <v>#REF!</v>
      </c>
      <c r="T9" s="513" t="e">
        <f>IF(INDEX('Fiche résultats'!#REF!,$Z9,1)&lt;&gt;"",INDEX('Fiche résultats'!#REF!,$Z9,1),"")</f>
        <v>#REF!</v>
      </c>
      <c r="U9" s="518">
        <f>IF(INDEX('Fiche résultats'!X$10:X$50,$Z9,1)&lt;&gt;"",INDEX('Fiche résultats'!X$10:X$50,$Z9,1),"")</f>
      </c>
      <c r="V9" s="195">
        <f>IF(INDEX('Fiche résultats'!Y$10:Y$50,$Z9,1)&lt;&gt;"",INDEX('Fiche résultats'!Y$10:Y$50,$Z9,1),"")</f>
      </c>
      <c r="W9" s="36">
        <f>INDEX('Fiche résultats'!Z$10:Z$50,$Z9,1)</f>
        <v>0</v>
      </c>
      <c r="X9" s="32">
        <f>IF(INDEX('Fiche résultats'!AA$10:AA$50,$Z9,1)&lt;&gt;"",INDEX('Fiche résultats'!AA$10:AA$50,$Z9,1),"")</f>
      </c>
      <c r="Y9" s="26"/>
      <c r="Z9" s="53">
        <f>MATCH(AA9,'Fiche résultats'!AC$10:AC$50,0)</f>
        <v>1</v>
      </c>
      <c r="AA9" s="54">
        <v>1</v>
      </c>
      <c r="AB9" s="27"/>
    </row>
    <row r="10" spans="1:28" ht="15.75">
      <c r="A10" s="62">
        <f>IF(INDEX('Fiche résultats'!A$10:A$50,$Z10,1)&lt;&gt;"",INDEX('Fiche résultats'!A$10:A$50,$Z10,1),"")</f>
      </c>
      <c r="B10" s="63">
        <f>IF(INDEX('Fiche résultats'!B$10:B$50,$Z10,1)&lt;&gt;"",INDEX('Fiche résultats'!B$10:B$50,$Z10,1),"")</f>
      </c>
      <c r="C10" s="511">
        <f>IF(INDEX('Fiche résultats'!C$10:C$50,$Z10,1)&lt;&gt;"",INDEX('Fiche résultats'!C$10:C$50,$Z10,1),"")</f>
      </c>
      <c r="D10" s="512">
        <f>IF(INDEX('Fiche résultats'!D$10:D$50,$Z10,1)&lt;&gt;"",INDEX('Fiche résultats'!D$10:D$50,$Z10,1),"")</f>
      </c>
      <c r="E10" s="511">
        <f>IF(INDEX('Fiche résultats'!E$10:E$50,$Z10,1)&lt;&gt;"",INDEX('Fiche résultats'!E$10:E$50,$Z10,1),"")</f>
      </c>
      <c r="F10" s="513">
        <f>IF(INDEX('Fiche résultats'!F$10:F$50,$Z10,1)&lt;&gt;"",INDEX('Fiche résultats'!F$10:F$50,$Z10,1),"")</f>
      </c>
      <c r="G10" s="512">
        <f>IF(INDEX('Fiche résultats'!G$10:G$50,$Z10,1)&lt;&gt;"",INDEX('Fiche résultats'!G$10:G$50,$Z10,1),"")</f>
      </c>
      <c r="H10" s="64">
        <f>IF(INDEX('Fiche résultats'!H$10:H$50,$Z10,1)&lt;&gt;"",INDEX('Fiche résultats'!H$10:H$50,$Z10,1),"")</f>
      </c>
      <c r="I10" s="199">
        <f>IF(INDEX('Fiche résultats'!I$10:I$50,$Z10,1)&lt;&gt;"",INDEX('Fiche résultats'!I$10:I$50,$Z10,1),"")</f>
      </c>
      <c r="J10" s="198">
        <f>IF(INDEX('Fiche résultats'!P$10:P$50,$Z10,1)&lt;&gt;"",INDEX('Fiche résultats'!P$10:P$50,$Z10,1),"")</f>
      </c>
      <c r="K10" s="514">
        <f>IF(INDEX('Fiche résultats'!Q$10:Q$50,$Z10,1)&lt;&gt;"",INDEX('Fiche résultats'!Q$10:Q$50,$Z10,1),"")</f>
      </c>
      <c r="L10" s="515" t="e">
        <f>IF(INDEX('Fiche résultats'!#REF!,$Z10,1)&lt;&gt;"",INDEX('Fiche résultats'!#REF!,$Z10,1),"")</f>
        <v>#REF!</v>
      </c>
      <c r="M10" s="198">
        <f>IF(INDEX('Fiche résultats'!R$10:R$50,$Z10,1)&lt;&gt;"",INDEX('Fiche résultats'!R$10:R$50,$Z10,1),"")</f>
      </c>
      <c r="N10" s="516">
        <f>IF(INDEX('Fiche résultats'!S$10:S$50,$Z10,1)&lt;&gt;"",INDEX('Fiche résultats'!S$10:S$50,$Z10,1),"")</f>
      </c>
      <c r="O10" s="517" t="e">
        <f>IF(INDEX('Fiche résultats'!#REF!,$Z10,1)&lt;&gt;"",INDEX('Fiche résultats'!#REF!,$Z10,1),"")</f>
        <v>#REF!</v>
      </c>
      <c r="P10" s="31">
        <f>IF(INDEX('Fiche résultats'!T$10:T$50,$Z10,1)&lt;&gt;"",INDEX('Fiche résultats'!T$10:T$50,$Z10,1),"")</f>
      </c>
      <c r="Q10" s="511">
        <f>IF(INDEX('Fiche résultats'!V$10:V$50,$Z10,1)&lt;&gt;"",INDEX('Fiche résultats'!V$10:V$50,$Z10,1),"")</f>
      </c>
      <c r="R10" s="513">
        <f>IF(INDEX('Fiche résultats'!W$10:W$50,$Z10,1)&lt;&gt;"",INDEX('Fiche résultats'!W$10:W$50,$Z10,1),"")</f>
      </c>
      <c r="S10" s="513" t="e">
        <f>IF(INDEX('Fiche résultats'!#REF!,$Z10,1)&lt;&gt;"",INDEX('Fiche résultats'!#REF!,$Z10,1),"")</f>
        <v>#REF!</v>
      </c>
      <c r="T10" s="513" t="e">
        <f>IF(INDEX('Fiche résultats'!#REF!,$Z10,1)&lt;&gt;"",INDEX('Fiche résultats'!#REF!,$Z10,1),"")</f>
        <v>#REF!</v>
      </c>
      <c r="U10" s="518">
        <f>IF(INDEX('Fiche résultats'!X$10:X$50,$Z10,1)&lt;&gt;"",INDEX('Fiche résultats'!X$10:X$50,$Z10,1),"")</f>
      </c>
      <c r="V10" s="195">
        <f>IF(INDEX('Fiche résultats'!Y$10:Y$50,$Z10,1)&lt;&gt;"",INDEX('Fiche résultats'!Y$10:Y$50,$Z10,1),"")</f>
      </c>
      <c r="W10" s="36">
        <f>INDEX('Fiche résultats'!Z$10:Z$50,$Z10,1)</f>
        <v>0</v>
      </c>
      <c r="X10" s="32">
        <f>IF(H10&lt;&gt;"",INDEX('Fiche résultats'!AA$10:AA$50,$Z10,1),"")</f>
      </c>
      <c r="Y10" s="26"/>
      <c r="Z10" s="55">
        <f>MATCH(AA10,'Fiche résultats'!AC$10:AC$50,0)</f>
        <v>1</v>
      </c>
      <c r="AA10" s="47">
        <f>IF(AA9+1&lt;X$49,AA9+1,X$49)</f>
        <v>1</v>
      </c>
      <c r="AB10" s="27"/>
    </row>
    <row r="11" spans="1:28" ht="15.75">
      <c r="A11" s="62">
        <f>IF(INDEX('Fiche résultats'!A$10:A$50,$Z11,1)&lt;&gt;"",INDEX('Fiche résultats'!A$10:A$50,$Z11,1),"")</f>
      </c>
      <c r="B11" s="63">
        <f>IF(INDEX('Fiche résultats'!B$10:B$50,$Z11,1)&lt;&gt;"",INDEX('Fiche résultats'!B$10:B$50,$Z11,1),"")</f>
      </c>
      <c r="C11" s="511">
        <f>IF(INDEX('Fiche résultats'!C$10:C$50,$Z11,1)&lt;&gt;"",INDEX('Fiche résultats'!C$10:C$50,$Z11,1),"")</f>
      </c>
      <c r="D11" s="512">
        <f>IF(INDEX('Fiche résultats'!D$10:D$50,$Z11,1)&lt;&gt;"",INDEX('Fiche résultats'!D$10:D$50,$Z11,1),"")</f>
      </c>
      <c r="E11" s="511">
        <f>IF(INDEX('Fiche résultats'!E$10:E$50,$Z11,1)&lt;&gt;"",INDEX('Fiche résultats'!E$10:E$50,$Z11,1),"")</f>
      </c>
      <c r="F11" s="513">
        <f>IF(INDEX('Fiche résultats'!F$10:F$50,$Z11,1)&lt;&gt;"",INDEX('Fiche résultats'!F$10:F$50,$Z11,1),"")</f>
      </c>
      <c r="G11" s="512">
        <f>IF(INDEX('Fiche résultats'!G$10:G$50,$Z11,1)&lt;&gt;"",INDEX('Fiche résultats'!G$10:G$50,$Z11,1),"")</f>
      </c>
      <c r="H11" s="64">
        <f>IF(INDEX('Fiche résultats'!H$10:H$50,$Z11,1)&lt;&gt;"",INDEX('Fiche résultats'!H$10:H$50,$Z11,1),"")</f>
      </c>
      <c r="I11" s="199">
        <f>IF(INDEX('Fiche résultats'!I$10:I$50,$Z11,1)&lt;&gt;"",INDEX('Fiche résultats'!I$10:I$50,$Z11,1),"")</f>
      </c>
      <c r="J11" s="198">
        <f>IF(INDEX('Fiche résultats'!P$10:P$50,$Z11,1)&lt;&gt;"",INDEX('Fiche résultats'!P$10:P$50,$Z11,1),"")</f>
      </c>
      <c r="K11" s="514">
        <f>IF(INDEX('Fiche résultats'!Q$10:Q$50,$Z11,1)&lt;&gt;"",INDEX('Fiche résultats'!Q$10:Q$50,$Z11,1),"")</f>
      </c>
      <c r="L11" s="515" t="e">
        <f>IF(INDEX('Fiche résultats'!#REF!,$Z11,1)&lt;&gt;"",INDEX('Fiche résultats'!#REF!,$Z11,1),"")</f>
        <v>#REF!</v>
      </c>
      <c r="M11" s="198">
        <f>IF(INDEX('Fiche résultats'!R$10:R$50,$Z11,1)&lt;&gt;"",INDEX('Fiche résultats'!R$10:R$50,$Z11,1),"")</f>
      </c>
      <c r="N11" s="516">
        <f>IF(INDEX('Fiche résultats'!S$10:S$50,$Z11,1)&lt;&gt;"",INDEX('Fiche résultats'!S$10:S$50,$Z11,1),"")</f>
      </c>
      <c r="O11" s="517" t="e">
        <f>IF(INDEX('Fiche résultats'!#REF!,$Z11,1)&lt;&gt;"",INDEX('Fiche résultats'!#REF!,$Z11,1),"")</f>
        <v>#REF!</v>
      </c>
      <c r="P11" s="31">
        <f>IF(INDEX('Fiche résultats'!T$10:T$50,$Z11,1)&lt;&gt;"",INDEX('Fiche résultats'!T$10:T$50,$Z11,1),"")</f>
      </c>
      <c r="Q11" s="511">
        <f>IF(INDEX('Fiche résultats'!V$10:V$50,$Z11,1)&lt;&gt;"",INDEX('Fiche résultats'!V$10:V$50,$Z11,1),"")</f>
      </c>
      <c r="R11" s="513">
        <f>IF(INDEX('Fiche résultats'!W$10:W$50,$Z11,1)&lt;&gt;"",INDEX('Fiche résultats'!W$10:W$50,$Z11,1),"")</f>
      </c>
      <c r="S11" s="513" t="e">
        <f>IF(INDEX('Fiche résultats'!#REF!,$Z11,1)&lt;&gt;"",INDEX('Fiche résultats'!#REF!,$Z11,1),"")</f>
        <v>#REF!</v>
      </c>
      <c r="T11" s="513" t="e">
        <f>IF(INDEX('Fiche résultats'!#REF!,$Z11,1)&lt;&gt;"",INDEX('Fiche résultats'!#REF!,$Z11,1),"")</f>
        <v>#REF!</v>
      </c>
      <c r="U11" s="518">
        <f>IF(INDEX('Fiche résultats'!X$10:X$50,$Z11,1)&lt;&gt;"",INDEX('Fiche résultats'!X$10:X$50,$Z11,1),"")</f>
      </c>
      <c r="V11" s="195">
        <f>IF(INDEX('Fiche résultats'!Y$10:Y$50,$Z11,1)&lt;&gt;"",INDEX('Fiche résultats'!Y$10:Y$50,$Z11,1),"")</f>
      </c>
      <c r="W11" s="36">
        <f>INDEX('Fiche résultats'!Z$10:Z$50,$Z11,1)</f>
        <v>0</v>
      </c>
      <c r="X11" s="32">
        <f>IF(H11&lt;&gt;"",INDEX('Fiche résultats'!AA$10:AA$50,$Z11,1),"")</f>
      </c>
      <c r="Y11" s="26"/>
      <c r="Z11" s="55">
        <f>MATCH(AA11,'Fiche résultats'!AC$10:AC$50,0)</f>
        <v>1</v>
      </c>
      <c r="AA11" s="47">
        <f aca="true" t="shared" si="0" ref="AA11:AA48">IF(AA10+1&lt;X$49,AA10+1,X$49)</f>
        <v>1</v>
      </c>
      <c r="AB11" s="27"/>
    </row>
    <row r="12" spans="1:28" ht="15.75">
      <c r="A12" s="62">
        <f>IF(INDEX('Fiche résultats'!A$10:A$50,$Z12,1)&lt;&gt;"",INDEX('Fiche résultats'!A$10:A$50,$Z12,1),"")</f>
      </c>
      <c r="B12" s="63">
        <f>IF(INDEX('Fiche résultats'!B$10:B$50,$Z12,1)&lt;&gt;"",INDEX('Fiche résultats'!B$10:B$50,$Z12,1),"")</f>
      </c>
      <c r="C12" s="511">
        <f>IF(INDEX('Fiche résultats'!C$10:C$50,$Z12,1)&lt;&gt;"",INDEX('Fiche résultats'!C$10:C$50,$Z12,1),"")</f>
      </c>
      <c r="D12" s="512">
        <f>IF(INDEX('Fiche résultats'!D$10:D$50,$Z12,1)&lt;&gt;"",INDEX('Fiche résultats'!D$10:D$50,$Z12,1),"")</f>
      </c>
      <c r="E12" s="511">
        <f>IF(INDEX('Fiche résultats'!E$10:E$50,$Z12,1)&lt;&gt;"",INDEX('Fiche résultats'!E$10:E$50,$Z12,1),"")</f>
      </c>
      <c r="F12" s="513">
        <f>IF(INDEX('Fiche résultats'!F$10:F$50,$Z12,1)&lt;&gt;"",INDEX('Fiche résultats'!F$10:F$50,$Z12,1),"")</f>
      </c>
      <c r="G12" s="512">
        <f>IF(INDEX('Fiche résultats'!G$10:G$50,$Z12,1)&lt;&gt;"",INDEX('Fiche résultats'!G$10:G$50,$Z12,1),"")</f>
      </c>
      <c r="H12" s="64">
        <f>IF(INDEX('Fiche résultats'!H$10:H$50,$Z12,1)&lt;&gt;"",INDEX('Fiche résultats'!H$10:H$50,$Z12,1),"")</f>
      </c>
      <c r="I12" s="199">
        <f>IF(INDEX('Fiche résultats'!I$10:I$50,$Z12,1)&lt;&gt;"",INDEX('Fiche résultats'!I$10:I$50,$Z12,1),"")</f>
      </c>
      <c r="J12" s="198">
        <f>IF(INDEX('Fiche résultats'!P$10:P$50,$Z12,1)&lt;&gt;"",INDEX('Fiche résultats'!P$10:P$50,$Z12,1),"")</f>
      </c>
      <c r="K12" s="514">
        <f>IF(INDEX('Fiche résultats'!Q$10:Q$50,$Z12,1)&lt;&gt;"",INDEX('Fiche résultats'!Q$10:Q$50,$Z12,1),"")</f>
      </c>
      <c r="L12" s="515" t="e">
        <f>IF(INDEX('Fiche résultats'!#REF!,$Z12,1)&lt;&gt;"",INDEX('Fiche résultats'!#REF!,$Z12,1),"")</f>
        <v>#REF!</v>
      </c>
      <c r="M12" s="198">
        <f>IF(INDEX('Fiche résultats'!R$10:R$50,$Z12,1)&lt;&gt;"",INDEX('Fiche résultats'!R$10:R$50,$Z12,1),"")</f>
      </c>
      <c r="N12" s="516">
        <f>IF(INDEX('Fiche résultats'!S$10:S$50,$Z12,1)&lt;&gt;"",INDEX('Fiche résultats'!S$10:S$50,$Z12,1),"")</f>
      </c>
      <c r="O12" s="517" t="e">
        <f>IF(INDEX('Fiche résultats'!#REF!,$Z12,1)&lt;&gt;"",INDEX('Fiche résultats'!#REF!,$Z12,1),"")</f>
        <v>#REF!</v>
      </c>
      <c r="P12" s="31">
        <f>IF(INDEX('Fiche résultats'!T$10:T$50,$Z12,1)&lt;&gt;"",INDEX('Fiche résultats'!T$10:T$50,$Z12,1),"")</f>
      </c>
      <c r="Q12" s="511">
        <f>IF(INDEX('Fiche résultats'!V$10:V$50,$Z12,1)&lt;&gt;"",INDEX('Fiche résultats'!V$10:V$50,$Z12,1),"")</f>
      </c>
      <c r="R12" s="513">
        <f>IF(INDEX('Fiche résultats'!W$10:W$50,$Z12,1)&lt;&gt;"",INDEX('Fiche résultats'!W$10:W$50,$Z12,1),"")</f>
      </c>
      <c r="S12" s="513" t="e">
        <f>IF(INDEX('Fiche résultats'!#REF!,$Z12,1)&lt;&gt;"",INDEX('Fiche résultats'!#REF!,$Z12,1),"")</f>
        <v>#REF!</v>
      </c>
      <c r="T12" s="513" t="e">
        <f>IF(INDEX('Fiche résultats'!#REF!,$Z12,1)&lt;&gt;"",INDEX('Fiche résultats'!#REF!,$Z12,1),"")</f>
        <v>#REF!</v>
      </c>
      <c r="U12" s="518">
        <f>IF(INDEX('Fiche résultats'!X$10:X$50,$Z12,1)&lt;&gt;"",INDEX('Fiche résultats'!X$10:X$50,$Z12,1),"")</f>
      </c>
      <c r="V12" s="195">
        <f>IF(INDEX('Fiche résultats'!Y$10:Y$50,$Z12,1)&lt;&gt;"",INDEX('Fiche résultats'!Y$10:Y$50,$Z12,1),"")</f>
      </c>
      <c r="W12" s="36">
        <f>INDEX('Fiche résultats'!Z$10:Z$50,$Z12,1)</f>
        <v>0</v>
      </c>
      <c r="X12" s="32">
        <f>IF(H12&lt;&gt;"",INDEX('Fiche résultats'!AA$10:AA$50,$Z12,1),"")</f>
      </c>
      <c r="Y12" s="26"/>
      <c r="Z12" s="55">
        <f>MATCH(AA12,'Fiche résultats'!AC$10:AC$50,0)</f>
        <v>1</v>
      </c>
      <c r="AA12" s="47">
        <f t="shared" si="0"/>
        <v>1</v>
      </c>
      <c r="AB12" s="27"/>
    </row>
    <row r="13" spans="1:28" ht="15.75">
      <c r="A13" s="62">
        <f>IF(INDEX('Fiche résultats'!A$10:A$50,$Z13,1)&lt;&gt;"",INDEX('Fiche résultats'!A$10:A$50,$Z13,1),"")</f>
      </c>
      <c r="B13" s="63">
        <f>IF(INDEX('Fiche résultats'!B$10:B$50,$Z13,1)&lt;&gt;"",INDEX('Fiche résultats'!B$10:B$50,$Z13,1),"")</f>
      </c>
      <c r="C13" s="511">
        <f>IF(INDEX('Fiche résultats'!C$10:C$50,$Z13,1)&lt;&gt;"",INDEX('Fiche résultats'!C$10:C$50,$Z13,1),"")</f>
      </c>
      <c r="D13" s="512">
        <f>IF(INDEX('Fiche résultats'!D$10:D$50,$Z13,1)&lt;&gt;"",INDEX('Fiche résultats'!D$10:D$50,$Z13,1),"")</f>
      </c>
      <c r="E13" s="511">
        <f>IF(INDEX('Fiche résultats'!E$10:E$50,$Z13,1)&lt;&gt;"",INDEX('Fiche résultats'!E$10:E$50,$Z13,1),"")</f>
      </c>
      <c r="F13" s="513">
        <f>IF(INDEX('Fiche résultats'!F$10:F$50,$Z13,1)&lt;&gt;"",INDEX('Fiche résultats'!F$10:F$50,$Z13,1),"")</f>
      </c>
      <c r="G13" s="512">
        <f>IF(INDEX('Fiche résultats'!G$10:G$50,$Z13,1)&lt;&gt;"",INDEX('Fiche résultats'!G$10:G$50,$Z13,1),"")</f>
      </c>
      <c r="H13" s="64">
        <f>IF(INDEX('Fiche résultats'!H$10:H$50,$Z13,1)&lt;&gt;"",INDEX('Fiche résultats'!H$10:H$50,$Z13,1),"")</f>
      </c>
      <c r="I13" s="199">
        <f>IF(INDEX('Fiche résultats'!I$10:I$50,$Z13,1)&lt;&gt;"",INDEX('Fiche résultats'!I$10:I$50,$Z13,1),"")</f>
      </c>
      <c r="J13" s="198">
        <f>IF(INDEX('Fiche résultats'!P$10:P$50,$Z13,1)&lt;&gt;"",INDEX('Fiche résultats'!P$10:P$50,$Z13,1),"")</f>
      </c>
      <c r="K13" s="514">
        <f>IF(INDEX('Fiche résultats'!Q$10:Q$50,$Z13,1)&lt;&gt;"",INDEX('Fiche résultats'!Q$10:Q$50,$Z13,1),"")</f>
      </c>
      <c r="L13" s="515" t="e">
        <f>IF(INDEX('Fiche résultats'!#REF!,$Z13,1)&lt;&gt;"",INDEX('Fiche résultats'!#REF!,$Z13,1),"")</f>
        <v>#REF!</v>
      </c>
      <c r="M13" s="198">
        <f>IF(INDEX('Fiche résultats'!R$10:R$50,$Z13,1)&lt;&gt;"",INDEX('Fiche résultats'!R$10:R$50,$Z13,1),"")</f>
      </c>
      <c r="N13" s="516">
        <f>IF(INDEX('Fiche résultats'!S$10:S$50,$Z13,1)&lt;&gt;"",INDEX('Fiche résultats'!S$10:S$50,$Z13,1),"")</f>
      </c>
      <c r="O13" s="517" t="e">
        <f>IF(INDEX('Fiche résultats'!#REF!,$Z13,1)&lt;&gt;"",INDEX('Fiche résultats'!#REF!,$Z13,1),"")</f>
        <v>#REF!</v>
      </c>
      <c r="P13" s="31">
        <f>IF(INDEX('Fiche résultats'!T$10:T$50,$Z13,1)&lt;&gt;"",INDEX('Fiche résultats'!T$10:T$50,$Z13,1),"")</f>
      </c>
      <c r="Q13" s="511">
        <f>IF(INDEX('Fiche résultats'!V$10:V$50,$Z13,1)&lt;&gt;"",INDEX('Fiche résultats'!V$10:V$50,$Z13,1),"")</f>
      </c>
      <c r="R13" s="513">
        <f>IF(INDEX('Fiche résultats'!W$10:W$50,$Z13,1)&lt;&gt;"",INDEX('Fiche résultats'!W$10:W$50,$Z13,1),"")</f>
      </c>
      <c r="S13" s="513" t="e">
        <f>IF(INDEX('Fiche résultats'!#REF!,$Z13,1)&lt;&gt;"",INDEX('Fiche résultats'!#REF!,$Z13,1),"")</f>
        <v>#REF!</v>
      </c>
      <c r="T13" s="513" t="e">
        <f>IF(INDEX('Fiche résultats'!#REF!,$Z13,1)&lt;&gt;"",INDEX('Fiche résultats'!#REF!,$Z13,1),"")</f>
        <v>#REF!</v>
      </c>
      <c r="U13" s="518">
        <f>IF(INDEX('Fiche résultats'!X$10:X$50,$Z13,1)&lt;&gt;"",INDEX('Fiche résultats'!X$10:X$50,$Z13,1),"")</f>
      </c>
      <c r="V13" s="195">
        <f>IF(INDEX('Fiche résultats'!Y$10:Y$50,$Z13,1)&lt;&gt;"",INDEX('Fiche résultats'!Y$10:Y$50,$Z13,1),"")</f>
      </c>
      <c r="W13" s="36">
        <f>INDEX('Fiche résultats'!Z$10:Z$50,$Z13,1)</f>
        <v>0</v>
      </c>
      <c r="X13" s="32">
        <f>IF(H13&lt;&gt;"",INDEX('Fiche résultats'!AA$10:AA$50,$Z13,1),"")</f>
      </c>
      <c r="Y13" s="26"/>
      <c r="Z13" s="55">
        <f>MATCH(AA13,'Fiche résultats'!AC$10:AC$50,0)</f>
        <v>1</v>
      </c>
      <c r="AA13" s="47">
        <f t="shared" si="0"/>
        <v>1</v>
      </c>
      <c r="AB13" s="27"/>
    </row>
    <row r="14" spans="1:28" ht="15.75">
      <c r="A14" s="62">
        <f>IF(INDEX('Fiche résultats'!A$10:A$50,$Z14,1)&lt;&gt;"",INDEX('Fiche résultats'!A$10:A$50,$Z14,1),"")</f>
      </c>
      <c r="B14" s="63">
        <f>IF(INDEX('Fiche résultats'!B$10:B$50,$Z14,1)&lt;&gt;"",INDEX('Fiche résultats'!B$10:B$50,$Z14,1),"")</f>
      </c>
      <c r="C14" s="511">
        <f>IF(INDEX('Fiche résultats'!C$10:C$50,$Z14,1)&lt;&gt;"",INDEX('Fiche résultats'!C$10:C$50,$Z14,1),"")</f>
      </c>
      <c r="D14" s="512">
        <f>IF(INDEX('Fiche résultats'!D$10:D$50,$Z14,1)&lt;&gt;"",INDEX('Fiche résultats'!D$10:D$50,$Z14,1),"")</f>
      </c>
      <c r="E14" s="511">
        <f>IF(INDEX('Fiche résultats'!E$10:E$50,$Z14,1)&lt;&gt;"",INDEX('Fiche résultats'!E$10:E$50,$Z14,1),"")</f>
      </c>
      <c r="F14" s="513">
        <f>IF(INDEX('Fiche résultats'!F$10:F$50,$Z14,1)&lt;&gt;"",INDEX('Fiche résultats'!F$10:F$50,$Z14,1),"")</f>
      </c>
      <c r="G14" s="512">
        <f>IF(INDEX('Fiche résultats'!G$10:G$50,$Z14,1)&lt;&gt;"",INDEX('Fiche résultats'!G$10:G$50,$Z14,1),"")</f>
      </c>
      <c r="H14" s="64">
        <f>IF(INDEX('Fiche résultats'!H$10:H$50,$Z14,1)&lt;&gt;"",INDEX('Fiche résultats'!H$10:H$50,$Z14,1),"")</f>
      </c>
      <c r="I14" s="199">
        <f>IF(INDEX('Fiche résultats'!I$10:I$50,$Z14,1)&lt;&gt;"",INDEX('Fiche résultats'!I$10:I$50,$Z14,1),"")</f>
      </c>
      <c r="J14" s="198">
        <f>IF(INDEX('Fiche résultats'!P$10:P$50,$Z14,1)&lt;&gt;"",INDEX('Fiche résultats'!P$10:P$50,$Z14,1),"")</f>
      </c>
      <c r="K14" s="514">
        <f>IF(INDEX('Fiche résultats'!Q$10:Q$50,$Z14,1)&lt;&gt;"",INDEX('Fiche résultats'!Q$10:Q$50,$Z14,1),"")</f>
      </c>
      <c r="L14" s="515" t="e">
        <f>IF(INDEX('Fiche résultats'!#REF!,$Z14,1)&lt;&gt;"",INDEX('Fiche résultats'!#REF!,$Z14,1),"")</f>
        <v>#REF!</v>
      </c>
      <c r="M14" s="198">
        <f>IF(INDEX('Fiche résultats'!R$10:R$50,$Z14,1)&lt;&gt;"",INDEX('Fiche résultats'!R$10:R$50,$Z14,1),"")</f>
      </c>
      <c r="N14" s="516">
        <f>IF(INDEX('Fiche résultats'!S$10:S$50,$Z14,1)&lt;&gt;"",INDEX('Fiche résultats'!S$10:S$50,$Z14,1),"")</f>
      </c>
      <c r="O14" s="517" t="e">
        <f>IF(INDEX('Fiche résultats'!#REF!,$Z14,1)&lt;&gt;"",INDEX('Fiche résultats'!#REF!,$Z14,1),"")</f>
        <v>#REF!</v>
      </c>
      <c r="P14" s="31">
        <f>IF(INDEX('Fiche résultats'!T$10:T$50,$Z14,1)&lt;&gt;"",INDEX('Fiche résultats'!T$10:T$50,$Z14,1),"")</f>
      </c>
      <c r="Q14" s="511">
        <f>IF(INDEX('Fiche résultats'!V$10:V$50,$Z14,1)&lt;&gt;"",INDEX('Fiche résultats'!V$10:V$50,$Z14,1),"")</f>
      </c>
      <c r="R14" s="513">
        <f>IF(INDEX('Fiche résultats'!W$10:W$50,$Z14,1)&lt;&gt;"",INDEX('Fiche résultats'!W$10:W$50,$Z14,1),"")</f>
      </c>
      <c r="S14" s="513" t="e">
        <f>IF(INDEX('Fiche résultats'!#REF!,$Z14,1)&lt;&gt;"",INDEX('Fiche résultats'!#REF!,$Z14,1),"")</f>
        <v>#REF!</v>
      </c>
      <c r="T14" s="513" t="e">
        <f>IF(INDEX('Fiche résultats'!#REF!,$Z14,1)&lt;&gt;"",INDEX('Fiche résultats'!#REF!,$Z14,1),"")</f>
        <v>#REF!</v>
      </c>
      <c r="U14" s="518">
        <f>IF(INDEX('Fiche résultats'!X$10:X$50,$Z14,1)&lt;&gt;"",INDEX('Fiche résultats'!X$10:X$50,$Z14,1),"")</f>
      </c>
      <c r="V14" s="195">
        <f>IF(INDEX('Fiche résultats'!Y$10:Y$50,$Z14,1)&lt;&gt;"",INDEX('Fiche résultats'!Y$10:Y$50,$Z14,1),"")</f>
      </c>
      <c r="W14" s="36">
        <f>INDEX('Fiche résultats'!Z$10:Z$50,$Z14,1)</f>
        <v>0</v>
      </c>
      <c r="X14" s="32">
        <f>IF(H14&lt;&gt;"",INDEX('Fiche résultats'!AA$10:AA$50,$Z14,1),"")</f>
      </c>
      <c r="Y14" s="26"/>
      <c r="Z14" s="55">
        <f>MATCH(AA14,'Fiche résultats'!AC$10:AC$50,0)</f>
        <v>1</v>
      </c>
      <c r="AA14" s="47">
        <f t="shared" si="0"/>
        <v>1</v>
      </c>
      <c r="AB14" s="27"/>
    </row>
    <row r="15" spans="1:28" ht="15.75">
      <c r="A15" s="62">
        <f>IF(INDEX('Fiche résultats'!A$10:A$50,$Z15,1)&lt;&gt;"",INDEX('Fiche résultats'!A$10:A$50,$Z15,1),"")</f>
      </c>
      <c r="B15" s="63">
        <f>IF(INDEX('Fiche résultats'!B$10:B$50,$Z15,1)&lt;&gt;"",INDEX('Fiche résultats'!B$10:B$50,$Z15,1),"")</f>
      </c>
      <c r="C15" s="511">
        <f>IF(INDEX('Fiche résultats'!C$10:C$50,$Z15,1)&lt;&gt;"",INDEX('Fiche résultats'!C$10:C$50,$Z15,1),"")</f>
      </c>
      <c r="D15" s="512">
        <f>IF(INDEX('Fiche résultats'!D$10:D$50,$Z15,1)&lt;&gt;"",INDEX('Fiche résultats'!D$10:D$50,$Z15,1),"")</f>
      </c>
      <c r="E15" s="511">
        <f>IF(INDEX('Fiche résultats'!E$10:E$50,$Z15,1)&lt;&gt;"",INDEX('Fiche résultats'!E$10:E$50,$Z15,1),"")</f>
      </c>
      <c r="F15" s="513">
        <f>IF(INDEX('Fiche résultats'!F$10:F$50,$Z15,1)&lt;&gt;"",INDEX('Fiche résultats'!F$10:F$50,$Z15,1),"")</f>
      </c>
      <c r="G15" s="512">
        <f>IF(INDEX('Fiche résultats'!G$10:G$50,$Z15,1)&lt;&gt;"",INDEX('Fiche résultats'!G$10:G$50,$Z15,1),"")</f>
      </c>
      <c r="H15" s="64">
        <f>IF(INDEX('Fiche résultats'!H$10:H$50,$Z15,1)&lt;&gt;"",INDEX('Fiche résultats'!H$10:H$50,$Z15,1),"")</f>
      </c>
      <c r="I15" s="199">
        <f>IF(INDEX('Fiche résultats'!I$10:I$50,$Z15,1)&lt;&gt;"",INDEX('Fiche résultats'!I$10:I$50,$Z15,1),"")</f>
      </c>
      <c r="J15" s="198">
        <f>IF(INDEX('Fiche résultats'!P$10:P$50,$Z15,1)&lt;&gt;"",INDEX('Fiche résultats'!P$10:P$50,$Z15,1),"")</f>
      </c>
      <c r="K15" s="514">
        <f>IF(INDEX('Fiche résultats'!Q$10:Q$50,$Z15,1)&lt;&gt;"",INDEX('Fiche résultats'!Q$10:Q$50,$Z15,1),"")</f>
      </c>
      <c r="L15" s="515" t="e">
        <f>IF(INDEX('Fiche résultats'!#REF!,$Z15,1)&lt;&gt;"",INDEX('Fiche résultats'!#REF!,$Z15,1),"")</f>
        <v>#REF!</v>
      </c>
      <c r="M15" s="198">
        <f>IF(INDEX('Fiche résultats'!R$10:R$50,$Z15,1)&lt;&gt;"",INDEX('Fiche résultats'!R$10:R$50,$Z15,1),"")</f>
      </c>
      <c r="N15" s="516">
        <f>IF(INDEX('Fiche résultats'!S$10:S$50,$Z15,1)&lt;&gt;"",INDEX('Fiche résultats'!S$10:S$50,$Z15,1),"")</f>
      </c>
      <c r="O15" s="517" t="e">
        <f>IF(INDEX('Fiche résultats'!#REF!,$Z15,1)&lt;&gt;"",INDEX('Fiche résultats'!#REF!,$Z15,1),"")</f>
        <v>#REF!</v>
      </c>
      <c r="P15" s="31">
        <f>IF(INDEX('Fiche résultats'!T$10:T$50,$Z15,1)&lt;&gt;"",INDEX('Fiche résultats'!T$10:T$50,$Z15,1),"")</f>
      </c>
      <c r="Q15" s="511">
        <f>IF(INDEX('Fiche résultats'!V$10:V$50,$Z15,1)&lt;&gt;"",INDEX('Fiche résultats'!V$10:V$50,$Z15,1),"")</f>
      </c>
      <c r="R15" s="513">
        <f>IF(INDEX('Fiche résultats'!W$10:W$50,$Z15,1)&lt;&gt;"",INDEX('Fiche résultats'!W$10:W$50,$Z15,1),"")</f>
      </c>
      <c r="S15" s="513" t="e">
        <f>IF(INDEX('Fiche résultats'!#REF!,$Z15,1)&lt;&gt;"",INDEX('Fiche résultats'!#REF!,$Z15,1),"")</f>
        <v>#REF!</v>
      </c>
      <c r="T15" s="513" t="e">
        <f>IF(INDEX('Fiche résultats'!#REF!,$Z15,1)&lt;&gt;"",INDEX('Fiche résultats'!#REF!,$Z15,1),"")</f>
        <v>#REF!</v>
      </c>
      <c r="U15" s="518">
        <f>IF(INDEX('Fiche résultats'!X$10:X$50,$Z15,1)&lt;&gt;"",INDEX('Fiche résultats'!X$10:X$50,$Z15,1),"")</f>
      </c>
      <c r="V15" s="195">
        <f>IF(INDEX('Fiche résultats'!Y$10:Y$50,$Z15,1)&lt;&gt;"",INDEX('Fiche résultats'!Y$10:Y$50,$Z15,1),"")</f>
      </c>
      <c r="W15" s="36">
        <f>INDEX('Fiche résultats'!Z$10:Z$50,$Z15,1)</f>
        <v>0</v>
      </c>
      <c r="X15" s="32">
        <f>IF(H15&lt;&gt;"",INDEX('Fiche résultats'!AA$10:AA$50,$Z15,1),"")</f>
      </c>
      <c r="Y15" s="26"/>
      <c r="Z15" s="55">
        <f>MATCH(AA15,'Fiche résultats'!AC$10:AC$50,0)</f>
        <v>1</v>
      </c>
      <c r="AA15" s="47">
        <f t="shared" si="0"/>
        <v>1</v>
      </c>
      <c r="AB15" s="27"/>
    </row>
    <row r="16" spans="1:28" ht="15.75">
      <c r="A16" s="62">
        <f>IF(INDEX('Fiche résultats'!A$10:A$50,$Z16,1)&lt;&gt;"",INDEX('Fiche résultats'!A$10:A$50,$Z16,1),"")</f>
      </c>
      <c r="B16" s="63">
        <f>IF(INDEX('Fiche résultats'!B$10:B$50,$Z16,1)&lt;&gt;"",INDEX('Fiche résultats'!B$10:B$50,$Z16,1),"")</f>
      </c>
      <c r="C16" s="511">
        <f>IF(INDEX('Fiche résultats'!C$10:C$50,$Z16,1)&lt;&gt;"",INDEX('Fiche résultats'!C$10:C$50,$Z16,1),"")</f>
      </c>
      <c r="D16" s="512">
        <f>IF(INDEX('Fiche résultats'!D$10:D$50,$Z16,1)&lt;&gt;"",INDEX('Fiche résultats'!D$10:D$50,$Z16,1),"")</f>
      </c>
      <c r="E16" s="511">
        <f>IF(INDEX('Fiche résultats'!E$10:E$50,$Z16,1)&lt;&gt;"",INDEX('Fiche résultats'!E$10:E$50,$Z16,1),"")</f>
      </c>
      <c r="F16" s="513">
        <f>IF(INDEX('Fiche résultats'!F$10:F$50,$Z16,1)&lt;&gt;"",INDEX('Fiche résultats'!F$10:F$50,$Z16,1),"")</f>
      </c>
      <c r="G16" s="512">
        <f>IF(INDEX('Fiche résultats'!G$10:G$50,$Z16,1)&lt;&gt;"",INDEX('Fiche résultats'!G$10:G$50,$Z16,1),"")</f>
      </c>
      <c r="H16" s="64">
        <f>IF(INDEX('Fiche résultats'!H$10:H$50,$Z16,1)&lt;&gt;"",INDEX('Fiche résultats'!H$10:H$50,$Z16,1),"")</f>
      </c>
      <c r="I16" s="199">
        <f>IF(INDEX('Fiche résultats'!I$10:I$50,$Z16,1)&lt;&gt;"",INDEX('Fiche résultats'!I$10:I$50,$Z16,1),"")</f>
      </c>
      <c r="J16" s="198">
        <f>IF(INDEX('Fiche résultats'!P$10:P$50,$Z16,1)&lt;&gt;"",INDEX('Fiche résultats'!P$10:P$50,$Z16,1),"")</f>
      </c>
      <c r="K16" s="514">
        <f>IF(INDEX('Fiche résultats'!Q$10:Q$50,$Z16,1)&lt;&gt;"",INDEX('Fiche résultats'!Q$10:Q$50,$Z16,1),"")</f>
      </c>
      <c r="L16" s="515" t="e">
        <f>IF(INDEX('Fiche résultats'!#REF!,$Z16,1)&lt;&gt;"",INDEX('Fiche résultats'!#REF!,$Z16,1),"")</f>
        <v>#REF!</v>
      </c>
      <c r="M16" s="198">
        <f>IF(INDEX('Fiche résultats'!R$10:R$50,$Z16,1)&lt;&gt;"",INDEX('Fiche résultats'!R$10:R$50,$Z16,1),"")</f>
      </c>
      <c r="N16" s="516">
        <f>IF(INDEX('Fiche résultats'!S$10:S$50,$Z16,1)&lt;&gt;"",INDEX('Fiche résultats'!S$10:S$50,$Z16,1),"")</f>
      </c>
      <c r="O16" s="517" t="e">
        <f>IF(INDEX('Fiche résultats'!#REF!,$Z16,1)&lt;&gt;"",INDEX('Fiche résultats'!#REF!,$Z16,1),"")</f>
        <v>#REF!</v>
      </c>
      <c r="P16" s="31">
        <f>IF(INDEX('Fiche résultats'!T$10:T$50,$Z16,1)&lt;&gt;"",INDEX('Fiche résultats'!T$10:T$50,$Z16,1),"")</f>
      </c>
      <c r="Q16" s="511">
        <f>IF(INDEX('Fiche résultats'!V$10:V$50,$Z16,1)&lt;&gt;"",INDEX('Fiche résultats'!V$10:V$50,$Z16,1),"")</f>
      </c>
      <c r="R16" s="513">
        <f>IF(INDEX('Fiche résultats'!W$10:W$50,$Z16,1)&lt;&gt;"",INDEX('Fiche résultats'!W$10:W$50,$Z16,1),"")</f>
      </c>
      <c r="S16" s="513" t="e">
        <f>IF(INDEX('Fiche résultats'!#REF!,$Z16,1)&lt;&gt;"",INDEX('Fiche résultats'!#REF!,$Z16,1),"")</f>
        <v>#REF!</v>
      </c>
      <c r="T16" s="513" t="e">
        <f>IF(INDEX('Fiche résultats'!#REF!,$Z16,1)&lt;&gt;"",INDEX('Fiche résultats'!#REF!,$Z16,1),"")</f>
        <v>#REF!</v>
      </c>
      <c r="U16" s="518">
        <f>IF(INDEX('Fiche résultats'!X$10:X$50,$Z16,1)&lt;&gt;"",INDEX('Fiche résultats'!X$10:X$50,$Z16,1),"")</f>
      </c>
      <c r="V16" s="195">
        <f>IF(INDEX('Fiche résultats'!Y$10:Y$50,$Z16,1)&lt;&gt;"",INDEX('Fiche résultats'!Y$10:Y$50,$Z16,1),"")</f>
      </c>
      <c r="W16" s="36">
        <f>INDEX('Fiche résultats'!Z$10:Z$50,$Z16,1)</f>
        <v>0</v>
      </c>
      <c r="X16" s="32">
        <f>IF(H16&lt;&gt;"",INDEX('Fiche résultats'!AA$10:AA$50,$Z16,1),"")</f>
      </c>
      <c r="Y16" s="26"/>
      <c r="Z16" s="55">
        <f>MATCH(AA16,'Fiche résultats'!AC$10:AC$50,0)</f>
        <v>1</v>
      </c>
      <c r="AA16" s="47">
        <f t="shared" si="0"/>
        <v>1</v>
      </c>
      <c r="AB16" s="27"/>
    </row>
    <row r="17" spans="1:28" ht="15.75">
      <c r="A17" s="62">
        <f>IF(INDEX('Fiche résultats'!A$10:A$50,$Z17,1)&lt;&gt;"",INDEX('Fiche résultats'!A$10:A$50,$Z17,1),"")</f>
      </c>
      <c r="B17" s="63">
        <f>IF(INDEX('Fiche résultats'!B$10:B$50,$Z17,1)&lt;&gt;"",INDEX('Fiche résultats'!B$10:B$50,$Z17,1),"")</f>
      </c>
      <c r="C17" s="511">
        <f>IF(INDEX('Fiche résultats'!C$10:C$50,$Z17,1)&lt;&gt;"",INDEX('Fiche résultats'!C$10:C$50,$Z17,1),"")</f>
      </c>
      <c r="D17" s="512">
        <f>IF(INDEX('Fiche résultats'!D$10:D$50,$Z17,1)&lt;&gt;"",INDEX('Fiche résultats'!D$10:D$50,$Z17,1),"")</f>
      </c>
      <c r="E17" s="511">
        <f>IF(INDEX('Fiche résultats'!E$10:E$50,$Z17,1)&lt;&gt;"",INDEX('Fiche résultats'!E$10:E$50,$Z17,1),"")</f>
      </c>
      <c r="F17" s="513">
        <f>IF(INDEX('Fiche résultats'!F$10:F$50,$Z17,1)&lt;&gt;"",INDEX('Fiche résultats'!F$10:F$50,$Z17,1),"")</f>
      </c>
      <c r="G17" s="512">
        <f>IF(INDEX('Fiche résultats'!G$10:G$50,$Z17,1)&lt;&gt;"",INDEX('Fiche résultats'!G$10:G$50,$Z17,1),"")</f>
      </c>
      <c r="H17" s="64">
        <f>IF(INDEX('Fiche résultats'!H$10:H$50,$Z17,1)&lt;&gt;"",INDEX('Fiche résultats'!H$10:H$50,$Z17,1),"")</f>
      </c>
      <c r="I17" s="199">
        <f>IF(INDEX('Fiche résultats'!I$10:I$50,$Z17,1)&lt;&gt;"",INDEX('Fiche résultats'!I$10:I$50,$Z17,1),"")</f>
      </c>
      <c r="J17" s="198">
        <f>IF(INDEX('Fiche résultats'!P$10:P$50,$Z17,1)&lt;&gt;"",INDEX('Fiche résultats'!P$10:P$50,$Z17,1),"")</f>
      </c>
      <c r="K17" s="514">
        <f>IF(INDEX('Fiche résultats'!Q$10:Q$50,$Z17,1)&lt;&gt;"",INDEX('Fiche résultats'!Q$10:Q$50,$Z17,1),"")</f>
      </c>
      <c r="L17" s="515" t="e">
        <f>IF(INDEX('Fiche résultats'!#REF!,$Z17,1)&lt;&gt;"",INDEX('Fiche résultats'!#REF!,$Z17,1),"")</f>
        <v>#REF!</v>
      </c>
      <c r="M17" s="198">
        <f>IF(INDEX('Fiche résultats'!R$10:R$50,$Z17,1)&lt;&gt;"",INDEX('Fiche résultats'!R$10:R$50,$Z17,1),"")</f>
      </c>
      <c r="N17" s="516">
        <f>IF(INDEX('Fiche résultats'!S$10:S$50,$Z17,1)&lt;&gt;"",INDEX('Fiche résultats'!S$10:S$50,$Z17,1),"")</f>
      </c>
      <c r="O17" s="517" t="e">
        <f>IF(INDEX('Fiche résultats'!#REF!,$Z17,1)&lt;&gt;"",INDEX('Fiche résultats'!#REF!,$Z17,1),"")</f>
        <v>#REF!</v>
      </c>
      <c r="P17" s="31">
        <f>IF(INDEX('Fiche résultats'!T$10:T$50,$Z17,1)&lt;&gt;"",INDEX('Fiche résultats'!T$10:T$50,$Z17,1),"")</f>
      </c>
      <c r="Q17" s="511">
        <f>IF(INDEX('Fiche résultats'!V$10:V$50,$Z17,1)&lt;&gt;"",INDEX('Fiche résultats'!V$10:V$50,$Z17,1),"")</f>
      </c>
      <c r="R17" s="513">
        <f>IF(INDEX('Fiche résultats'!W$10:W$50,$Z17,1)&lt;&gt;"",INDEX('Fiche résultats'!W$10:W$50,$Z17,1),"")</f>
      </c>
      <c r="S17" s="513" t="e">
        <f>IF(INDEX('Fiche résultats'!#REF!,$Z17,1)&lt;&gt;"",INDEX('Fiche résultats'!#REF!,$Z17,1),"")</f>
        <v>#REF!</v>
      </c>
      <c r="T17" s="513" t="e">
        <f>IF(INDEX('Fiche résultats'!#REF!,$Z17,1)&lt;&gt;"",INDEX('Fiche résultats'!#REF!,$Z17,1),"")</f>
        <v>#REF!</v>
      </c>
      <c r="U17" s="518">
        <f>IF(INDEX('Fiche résultats'!X$10:X$50,$Z17,1)&lt;&gt;"",INDEX('Fiche résultats'!X$10:X$50,$Z17,1),"")</f>
      </c>
      <c r="V17" s="195">
        <f>IF(INDEX('Fiche résultats'!Y$10:Y$50,$Z17,1)&lt;&gt;"",INDEX('Fiche résultats'!Y$10:Y$50,$Z17,1),"")</f>
      </c>
      <c r="W17" s="36">
        <f>INDEX('Fiche résultats'!Z$10:Z$50,$Z17,1)</f>
        <v>0</v>
      </c>
      <c r="X17" s="32">
        <f>IF(H17&lt;&gt;"",INDEX('Fiche résultats'!AA$10:AA$50,$Z17,1),"")</f>
      </c>
      <c r="Y17" s="26"/>
      <c r="Z17" s="55">
        <f>MATCH(AA17,'Fiche résultats'!AC$10:AC$50,0)</f>
        <v>1</v>
      </c>
      <c r="AA17" s="47">
        <f t="shared" si="0"/>
        <v>1</v>
      </c>
      <c r="AB17" s="27"/>
    </row>
    <row r="18" spans="1:28" ht="15.75">
      <c r="A18" s="62">
        <f>IF(INDEX('Fiche résultats'!A$10:A$50,$Z18,1)&lt;&gt;"",INDEX('Fiche résultats'!A$10:A$50,$Z18,1),"")</f>
      </c>
      <c r="B18" s="63">
        <f>IF(INDEX('Fiche résultats'!B$10:B$50,$Z18,1)&lt;&gt;"",INDEX('Fiche résultats'!B$10:B$50,$Z18,1),"")</f>
      </c>
      <c r="C18" s="511">
        <f>IF(INDEX('Fiche résultats'!C$10:C$50,$Z18,1)&lt;&gt;"",INDEX('Fiche résultats'!C$10:C$50,$Z18,1),"")</f>
      </c>
      <c r="D18" s="512">
        <f>IF(INDEX('Fiche résultats'!D$10:D$50,$Z18,1)&lt;&gt;"",INDEX('Fiche résultats'!D$10:D$50,$Z18,1),"")</f>
      </c>
      <c r="E18" s="511">
        <f>IF(INDEX('Fiche résultats'!E$10:E$50,$Z18,1)&lt;&gt;"",INDEX('Fiche résultats'!E$10:E$50,$Z18,1),"")</f>
      </c>
      <c r="F18" s="513">
        <f>IF(INDEX('Fiche résultats'!F$10:F$50,$Z18,1)&lt;&gt;"",INDEX('Fiche résultats'!F$10:F$50,$Z18,1),"")</f>
      </c>
      <c r="G18" s="512">
        <f>IF(INDEX('Fiche résultats'!G$10:G$50,$Z18,1)&lt;&gt;"",INDEX('Fiche résultats'!G$10:G$50,$Z18,1),"")</f>
      </c>
      <c r="H18" s="64">
        <f>IF(INDEX('Fiche résultats'!H$10:H$50,$Z18,1)&lt;&gt;"",INDEX('Fiche résultats'!H$10:H$50,$Z18,1),"")</f>
      </c>
      <c r="I18" s="199">
        <f>IF(INDEX('Fiche résultats'!I$10:I$50,$Z18,1)&lt;&gt;"",INDEX('Fiche résultats'!I$10:I$50,$Z18,1),"")</f>
      </c>
      <c r="J18" s="198">
        <f>IF(INDEX('Fiche résultats'!P$10:P$50,$Z18,1)&lt;&gt;"",INDEX('Fiche résultats'!P$10:P$50,$Z18,1),"")</f>
      </c>
      <c r="K18" s="514">
        <f>IF(INDEX('Fiche résultats'!Q$10:Q$50,$Z18,1)&lt;&gt;"",INDEX('Fiche résultats'!Q$10:Q$50,$Z18,1),"")</f>
      </c>
      <c r="L18" s="515" t="e">
        <f>IF(INDEX('Fiche résultats'!#REF!,$Z18,1)&lt;&gt;"",INDEX('Fiche résultats'!#REF!,$Z18,1),"")</f>
        <v>#REF!</v>
      </c>
      <c r="M18" s="198">
        <f>IF(INDEX('Fiche résultats'!R$10:R$50,$Z18,1)&lt;&gt;"",INDEX('Fiche résultats'!R$10:R$50,$Z18,1),"")</f>
      </c>
      <c r="N18" s="516">
        <f>IF(INDEX('Fiche résultats'!S$10:S$50,$Z18,1)&lt;&gt;"",INDEX('Fiche résultats'!S$10:S$50,$Z18,1),"")</f>
      </c>
      <c r="O18" s="517" t="e">
        <f>IF(INDEX('Fiche résultats'!#REF!,$Z18,1)&lt;&gt;"",INDEX('Fiche résultats'!#REF!,$Z18,1),"")</f>
        <v>#REF!</v>
      </c>
      <c r="P18" s="31">
        <f>IF(INDEX('Fiche résultats'!T$10:T$50,$Z18,1)&lt;&gt;"",INDEX('Fiche résultats'!T$10:T$50,$Z18,1),"")</f>
      </c>
      <c r="Q18" s="511">
        <f>IF(INDEX('Fiche résultats'!V$10:V$50,$Z18,1)&lt;&gt;"",INDEX('Fiche résultats'!V$10:V$50,$Z18,1),"")</f>
      </c>
      <c r="R18" s="513">
        <f>IF(INDEX('Fiche résultats'!W$10:W$50,$Z18,1)&lt;&gt;"",INDEX('Fiche résultats'!W$10:W$50,$Z18,1),"")</f>
      </c>
      <c r="S18" s="513" t="e">
        <f>IF(INDEX('Fiche résultats'!#REF!,$Z18,1)&lt;&gt;"",INDEX('Fiche résultats'!#REF!,$Z18,1),"")</f>
        <v>#REF!</v>
      </c>
      <c r="T18" s="513" t="e">
        <f>IF(INDEX('Fiche résultats'!#REF!,$Z18,1)&lt;&gt;"",INDEX('Fiche résultats'!#REF!,$Z18,1),"")</f>
        <v>#REF!</v>
      </c>
      <c r="U18" s="518">
        <f>IF(INDEX('Fiche résultats'!X$10:X$50,$Z18,1)&lt;&gt;"",INDEX('Fiche résultats'!X$10:X$50,$Z18,1),"")</f>
      </c>
      <c r="V18" s="195">
        <f>IF(INDEX('Fiche résultats'!Y$10:Y$50,$Z18,1)&lt;&gt;"",INDEX('Fiche résultats'!Y$10:Y$50,$Z18,1),"")</f>
      </c>
      <c r="W18" s="36">
        <f>INDEX('Fiche résultats'!Z$10:Z$50,$Z18,1)</f>
        <v>0</v>
      </c>
      <c r="X18" s="32">
        <f>IF(H18&lt;&gt;"",INDEX('Fiche résultats'!AA$10:AA$50,$Z18,1),"")</f>
      </c>
      <c r="Y18" s="26"/>
      <c r="Z18" s="55">
        <f>MATCH(AA18,'Fiche résultats'!AC$10:AC$50,0)</f>
        <v>1</v>
      </c>
      <c r="AA18" s="47">
        <f t="shared" si="0"/>
        <v>1</v>
      </c>
      <c r="AB18" s="27"/>
    </row>
    <row r="19" spans="1:28" ht="15.75">
      <c r="A19" s="62">
        <f>IF(INDEX('Fiche résultats'!A$10:A$50,$Z19,1)&lt;&gt;"",INDEX('Fiche résultats'!A$10:A$50,$Z19,1),"")</f>
      </c>
      <c r="B19" s="63">
        <f>IF(INDEX('Fiche résultats'!B$10:B$50,$Z19,1)&lt;&gt;"",INDEX('Fiche résultats'!B$10:B$50,$Z19,1),"")</f>
      </c>
      <c r="C19" s="511">
        <f>IF(INDEX('Fiche résultats'!C$10:C$50,$Z19,1)&lt;&gt;"",INDEX('Fiche résultats'!C$10:C$50,$Z19,1),"")</f>
      </c>
      <c r="D19" s="512">
        <f>IF(INDEX('Fiche résultats'!D$10:D$50,$Z19,1)&lt;&gt;"",INDEX('Fiche résultats'!D$10:D$50,$Z19,1),"")</f>
      </c>
      <c r="E19" s="511">
        <f>IF(INDEX('Fiche résultats'!E$10:E$50,$Z19,1)&lt;&gt;"",INDEX('Fiche résultats'!E$10:E$50,$Z19,1),"")</f>
      </c>
      <c r="F19" s="513">
        <f>IF(INDEX('Fiche résultats'!F$10:F$50,$Z19,1)&lt;&gt;"",INDEX('Fiche résultats'!F$10:F$50,$Z19,1),"")</f>
      </c>
      <c r="G19" s="512">
        <f>IF(INDEX('Fiche résultats'!G$10:G$50,$Z19,1)&lt;&gt;"",INDEX('Fiche résultats'!G$10:G$50,$Z19,1),"")</f>
      </c>
      <c r="H19" s="64">
        <f>IF(INDEX('Fiche résultats'!H$10:H$50,$Z19,1)&lt;&gt;"",INDEX('Fiche résultats'!H$10:H$50,$Z19,1),"")</f>
      </c>
      <c r="I19" s="199">
        <f>IF(INDEX('Fiche résultats'!I$10:I$50,$Z19,1)&lt;&gt;"",INDEX('Fiche résultats'!I$10:I$50,$Z19,1),"")</f>
      </c>
      <c r="J19" s="198">
        <f>IF(INDEX('Fiche résultats'!P$10:P$50,$Z19,1)&lt;&gt;"",INDEX('Fiche résultats'!P$10:P$50,$Z19,1),"")</f>
      </c>
      <c r="K19" s="514">
        <f>IF(INDEX('Fiche résultats'!Q$10:Q$50,$Z19,1)&lt;&gt;"",INDEX('Fiche résultats'!Q$10:Q$50,$Z19,1),"")</f>
      </c>
      <c r="L19" s="515" t="e">
        <f>IF(INDEX('Fiche résultats'!#REF!,$Z19,1)&lt;&gt;"",INDEX('Fiche résultats'!#REF!,$Z19,1),"")</f>
        <v>#REF!</v>
      </c>
      <c r="M19" s="198">
        <f>IF(INDEX('Fiche résultats'!R$10:R$50,$Z19,1)&lt;&gt;"",INDEX('Fiche résultats'!R$10:R$50,$Z19,1),"")</f>
      </c>
      <c r="N19" s="516">
        <f>IF(INDEX('Fiche résultats'!S$10:S$50,$Z19,1)&lt;&gt;"",INDEX('Fiche résultats'!S$10:S$50,$Z19,1),"")</f>
      </c>
      <c r="O19" s="517" t="e">
        <f>IF(INDEX('Fiche résultats'!#REF!,$Z19,1)&lt;&gt;"",INDEX('Fiche résultats'!#REF!,$Z19,1),"")</f>
        <v>#REF!</v>
      </c>
      <c r="P19" s="31">
        <f>IF(INDEX('Fiche résultats'!T$10:T$50,$Z19,1)&lt;&gt;"",INDEX('Fiche résultats'!T$10:T$50,$Z19,1),"")</f>
      </c>
      <c r="Q19" s="511">
        <f>IF(INDEX('Fiche résultats'!V$10:V$50,$Z19,1)&lt;&gt;"",INDEX('Fiche résultats'!V$10:V$50,$Z19,1),"")</f>
      </c>
      <c r="R19" s="513">
        <f>IF(INDEX('Fiche résultats'!W$10:W$50,$Z19,1)&lt;&gt;"",INDEX('Fiche résultats'!W$10:W$50,$Z19,1),"")</f>
      </c>
      <c r="S19" s="513" t="e">
        <f>IF(INDEX('Fiche résultats'!#REF!,$Z19,1)&lt;&gt;"",INDEX('Fiche résultats'!#REF!,$Z19,1),"")</f>
        <v>#REF!</v>
      </c>
      <c r="T19" s="513" t="e">
        <f>IF(INDEX('Fiche résultats'!#REF!,$Z19,1)&lt;&gt;"",INDEX('Fiche résultats'!#REF!,$Z19,1),"")</f>
        <v>#REF!</v>
      </c>
      <c r="U19" s="518">
        <f>IF(INDEX('Fiche résultats'!X$10:X$50,$Z19,1)&lt;&gt;"",INDEX('Fiche résultats'!X$10:X$50,$Z19,1),"")</f>
      </c>
      <c r="V19" s="195">
        <f>IF(INDEX('Fiche résultats'!Y$10:Y$50,$Z19,1)&lt;&gt;"",INDEX('Fiche résultats'!Y$10:Y$50,$Z19,1),"")</f>
      </c>
      <c r="W19" s="36">
        <f>INDEX('Fiche résultats'!Z$10:Z$50,$Z19,1)</f>
        <v>0</v>
      </c>
      <c r="X19" s="32">
        <f>IF(H19&lt;&gt;"",INDEX('Fiche résultats'!AA$10:AA$50,$Z19,1),"")</f>
      </c>
      <c r="Y19" s="26"/>
      <c r="Z19" s="55">
        <f>MATCH(AA19,'Fiche résultats'!AC$10:AC$50,0)</f>
        <v>1</v>
      </c>
      <c r="AA19" s="47">
        <f t="shared" si="0"/>
        <v>1</v>
      </c>
      <c r="AB19" s="27"/>
    </row>
    <row r="20" spans="1:28" ht="15.75">
      <c r="A20" s="62">
        <f>IF(INDEX('Fiche résultats'!A$10:A$50,$Z20,1)&lt;&gt;"",INDEX('Fiche résultats'!A$10:A$50,$Z20,1),"")</f>
      </c>
      <c r="B20" s="63">
        <f>IF(INDEX('Fiche résultats'!B$10:B$50,$Z20,1)&lt;&gt;"",INDEX('Fiche résultats'!B$10:B$50,$Z20,1),"")</f>
      </c>
      <c r="C20" s="511">
        <f>IF(INDEX('Fiche résultats'!C$10:C$50,$Z20,1)&lt;&gt;"",INDEX('Fiche résultats'!C$10:C$50,$Z20,1),"")</f>
      </c>
      <c r="D20" s="512">
        <f>IF(INDEX('Fiche résultats'!D$10:D$50,$Z20,1)&lt;&gt;"",INDEX('Fiche résultats'!D$10:D$50,$Z20,1),"")</f>
      </c>
      <c r="E20" s="511">
        <f>IF(INDEX('Fiche résultats'!E$10:E$50,$Z20,1)&lt;&gt;"",INDEX('Fiche résultats'!E$10:E$50,$Z20,1),"")</f>
      </c>
      <c r="F20" s="513">
        <f>IF(INDEX('Fiche résultats'!F$10:F$50,$Z20,1)&lt;&gt;"",INDEX('Fiche résultats'!F$10:F$50,$Z20,1),"")</f>
      </c>
      <c r="G20" s="512">
        <f>IF(INDEX('Fiche résultats'!G$10:G$50,$Z20,1)&lt;&gt;"",INDEX('Fiche résultats'!G$10:G$50,$Z20,1),"")</f>
      </c>
      <c r="H20" s="64">
        <f>IF(INDEX('Fiche résultats'!H$10:H$50,$Z20,1)&lt;&gt;"",INDEX('Fiche résultats'!H$10:H$50,$Z20,1),"")</f>
      </c>
      <c r="I20" s="199">
        <f>IF(INDEX('Fiche résultats'!I$10:I$50,$Z20,1)&lt;&gt;"",INDEX('Fiche résultats'!I$10:I$50,$Z20,1),"")</f>
      </c>
      <c r="J20" s="198">
        <f>IF(INDEX('Fiche résultats'!P$10:P$50,$Z20,1)&lt;&gt;"",INDEX('Fiche résultats'!P$10:P$50,$Z20,1),"")</f>
      </c>
      <c r="K20" s="514">
        <f>IF(INDEX('Fiche résultats'!Q$10:Q$50,$Z20,1)&lt;&gt;"",INDEX('Fiche résultats'!Q$10:Q$50,$Z20,1),"")</f>
      </c>
      <c r="L20" s="515" t="e">
        <f>IF(INDEX('Fiche résultats'!#REF!,$Z20,1)&lt;&gt;"",INDEX('Fiche résultats'!#REF!,$Z20,1),"")</f>
        <v>#REF!</v>
      </c>
      <c r="M20" s="198">
        <f>IF(INDEX('Fiche résultats'!R$10:R$50,$Z20,1)&lt;&gt;"",INDEX('Fiche résultats'!R$10:R$50,$Z20,1),"")</f>
      </c>
      <c r="N20" s="516">
        <f>IF(INDEX('Fiche résultats'!S$10:S$50,$Z20,1)&lt;&gt;"",INDEX('Fiche résultats'!S$10:S$50,$Z20,1),"")</f>
      </c>
      <c r="O20" s="517" t="e">
        <f>IF(INDEX('Fiche résultats'!#REF!,$Z20,1)&lt;&gt;"",INDEX('Fiche résultats'!#REF!,$Z20,1),"")</f>
        <v>#REF!</v>
      </c>
      <c r="P20" s="31">
        <f>IF(INDEX('Fiche résultats'!T$10:T$50,$Z20,1)&lt;&gt;"",INDEX('Fiche résultats'!T$10:T$50,$Z20,1),"")</f>
      </c>
      <c r="Q20" s="511">
        <f>IF(INDEX('Fiche résultats'!V$10:V$50,$Z20,1)&lt;&gt;"",INDEX('Fiche résultats'!V$10:V$50,$Z20,1),"")</f>
      </c>
      <c r="R20" s="513">
        <f>IF(INDEX('Fiche résultats'!W$10:W$50,$Z20,1)&lt;&gt;"",INDEX('Fiche résultats'!W$10:W$50,$Z20,1),"")</f>
      </c>
      <c r="S20" s="513" t="e">
        <f>IF(INDEX('Fiche résultats'!#REF!,$Z20,1)&lt;&gt;"",INDEX('Fiche résultats'!#REF!,$Z20,1),"")</f>
        <v>#REF!</v>
      </c>
      <c r="T20" s="513" t="e">
        <f>IF(INDEX('Fiche résultats'!#REF!,$Z20,1)&lt;&gt;"",INDEX('Fiche résultats'!#REF!,$Z20,1),"")</f>
        <v>#REF!</v>
      </c>
      <c r="U20" s="518">
        <f>IF(INDEX('Fiche résultats'!X$10:X$50,$Z20,1)&lt;&gt;"",INDEX('Fiche résultats'!X$10:X$50,$Z20,1),"")</f>
      </c>
      <c r="V20" s="195">
        <f>IF(INDEX('Fiche résultats'!Y$10:Y$50,$Z20,1)&lt;&gt;"",INDEX('Fiche résultats'!Y$10:Y$50,$Z20,1),"")</f>
      </c>
      <c r="W20" s="36">
        <f>INDEX('Fiche résultats'!Z$10:Z$50,$Z20,1)</f>
        <v>0</v>
      </c>
      <c r="X20" s="32">
        <f>IF(H20&lt;&gt;"",INDEX('Fiche résultats'!AA$10:AA$50,$Z20,1),"")</f>
      </c>
      <c r="Y20" s="26"/>
      <c r="Z20" s="55">
        <f>MATCH(AA20,'Fiche résultats'!AC$10:AC$50,0)</f>
        <v>1</v>
      </c>
      <c r="AA20" s="47">
        <f t="shared" si="0"/>
        <v>1</v>
      </c>
      <c r="AB20" s="27"/>
    </row>
    <row r="21" spans="1:28" ht="15.75">
      <c r="A21" s="62">
        <f>IF(INDEX('Fiche résultats'!A$10:A$50,$Z21,1)&lt;&gt;"",INDEX('Fiche résultats'!A$10:A$50,$Z21,1),"")</f>
      </c>
      <c r="B21" s="63">
        <f>IF(INDEX('Fiche résultats'!B$10:B$50,$Z21,1)&lt;&gt;"",INDEX('Fiche résultats'!B$10:B$50,$Z21,1),"")</f>
      </c>
      <c r="C21" s="511">
        <f>IF(INDEX('Fiche résultats'!C$10:C$50,$Z21,1)&lt;&gt;"",INDEX('Fiche résultats'!C$10:C$50,$Z21,1),"")</f>
      </c>
      <c r="D21" s="512">
        <f>IF(INDEX('Fiche résultats'!D$10:D$50,$Z21,1)&lt;&gt;"",INDEX('Fiche résultats'!D$10:D$50,$Z21,1),"")</f>
      </c>
      <c r="E21" s="511">
        <f>IF(INDEX('Fiche résultats'!E$10:E$50,$Z21,1)&lt;&gt;"",INDEX('Fiche résultats'!E$10:E$50,$Z21,1),"")</f>
      </c>
      <c r="F21" s="513">
        <f>IF(INDEX('Fiche résultats'!F$10:F$50,$Z21,1)&lt;&gt;"",INDEX('Fiche résultats'!F$10:F$50,$Z21,1),"")</f>
      </c>
      <c r="G21" s="512">
        <f>IF(INDEX('Fiche résultats'!G$10:G$50,$Z21,1)&lt;&gt;"",INDEX('Fiche résultats'!G$10:G$50,$Z21,1),"")</f>
      </c>
      <c r="H21" s="64">
        <f>IF(INDEX('Fiche résultats'!H$10:H$50,$Z21,1)&lt;&gt;"",INDEX('Fiche résultats'!H$10:H$50,$Z21,1),"")</f>
      </c>
      <c r="I21" s="199">
        <f>IF(INDEX('Fiche résultats'!I$10:I$50,$Z21,1)&lt;&gt;"",INDEX('Fiche résultats'!I$10:I$50,$Z21,1),"")</f>
      </c>
      <c r="J21" s="198">
        <f>IF(INDEX('Fiche résultats'!P$10:P$50,$Z21,1)&lt;&gt;"",INDEX('Fiche résultats'!P$10:P$50,$Z21,1),"")</f>
      </c>
      <c r="K21" s="514">
        <f>IF(INDEX('Fiche résultats'!Q$10:Q$50,$Z21,1)&lt;&gt;"",INDEX('Fiche résultats'!Q$10:Q$50,$Z21,1),"")</f>
      </c>
      <c r="L21" s="515" t="e">
        <f>IF(INDEX('Fiche résultats'!#REF!,$Z21,1)&lt;&gt;"",INDEX('Fiche résultats'!#REF!,$Z21,1),"")</f>
        <v>#REF!</v>
      </c>
      <c r="M21" s="198">
        <f>IF(INDEX('Fiche résultats'!R$10:R$50,$Z21,1)&lt;&gt;"",INDEX('Fiche résultats'!R$10:R$50,$Z21,1),"")</f>
      </c>
      <c r="N21" s="516">
        <f>IF(INDEX('Fiche résultats'!S$10:S$50,$Z21,1)&lt;&gt;"",INDEX('Fiche résultats'!S$10:S$50,$Z21,1),"")</f>
      </c>
      <c r="O21" s="517" t="e">
        <f>IF(INDEX('Fiche résultats'!#REF!,$Z21,1)&lt;&gt;"",INDEX('Fiche résultats'!#REF!,$Z21,1),"")</f>
        <v>#REF!</v>
      </c>
      <c r="P21" s="31">
        <f>IF(INDEX('Fiche résultats'!T$10:T$50,$Z21,1)&lt;&gt;"",INDEX('Fiche résultats'!T$10:T$50,$Z21,1),"")</f>
      </c>
      <c r="Q21" s="511">
        <f>IF(INDEX('Fiche résultats'!V$10:V$50,$Z21,1)&lt;&gt;"",INDEX('Fiche résultats'!V$10:V$50,$Z21,1),"")</f>
      </c>
      <c r="R21" s="513">
        <f>IF(INDEX('Fiche résultats'!W$10:W$50,$Z21,1)&lt;&gt;"",INDEX('Fiche résultats'!W$10:W$50,$Z21,1),"")</f>
      </c>
      <c r="S21" s="513" t="e">
        <f>IF(INDEX('Fiche résultats'!#REF!,$Z21,1)&lt;&gt;"",INDEX('Fiche résultats'!#REF!,$Z21,1),"")</f>
        <v>#REF!</v>
      </c>
      <c r="T21" s="513" t="e">
        <f>IF(INDEX('Fiche résultats'!#REF!,$Z21,1)&lt;&gt;"",INDEX('Fiche résultats'!#REF!,$Z21,1),"")</f>
        <v>#REF!</v>
      </c>
      <c r="U21" s="518">
        <f>IF(INDEX('Fiche résultats'!X$10:X$50,$Z21,1)&lt;&gt;"",INDEX('Fiche résultats'!X$10:X$50,$Z21,1),"")</f>
      </c>
      <c r="V21" s="195">
        <f>IF(INDEX('Fiche résultats'!Y$10:Y$50,$Z21,1)&lt;&gt;"",INDEX('Fiche résultats'!Y$10:Y$50,$Z21,1),"")</f>
      </c>
      <c r="W21" s="36">
        <f>INDEX('Fiche résultats'!Z$10:Z$50,$Z21,1)</f>
        <v>0</v>
      </c>
      <c r="X21" s="32">
        <f>IF(H21&lt;&gt;"",INDEX('Fiche résultats'!AA$10:AA$50,$Z21,1),"")</f>
      </c>
      <c r="Y21" s="26"/>
      <c r="Z21" s="55">
        <f>MATCH(AA21,'Fiche résultats'!AC$10:AC$50,0)</f>
        <v>1</v>
      </c>
      <c r="AA21" s="47">
        <f t="shared" si="0"/>
        <v>1</v>
      </c>
      <c r="AB21" s="27"/>
    </row>
    <row r="22" spans="1:28" ht="15.75">
      <c r="A22" s="62">
        <f>IF(INDEX('Fiche résultats'!A$10:A$50,$Z22,1)&lt;&gt;"",INDEX('Fiche résultats'!A$10:A$50,$Z22,1),"")</f>
      </c>
      <c r="B22" s="63">
        <f>IF(INDEX('Fiche résultats'!B$10:B$50,$Z22,1)&lt;&gt;"",INDEX('Fiche résultats'!B$10:B$50,$Z22,1),"")</f>
      </c>
      <c r="C22" s="511">
        <f>IF(INDEX('Fiche résultats'!C$10:C$50,$Z22,1)&lt;&gt;"",INDEX('Fiche résultats'!C$10:C$50,$Z22,1),"")</f>
      </c>
      <c r="D22" s="512">
        <f>IF(INDEX('Fiche résultats'!D$10:D$50,$Z22,1)&lt;&gt;"",INDEX('Fiche résultats'!D$10:D$50,$Z22,1),"")</f>
      </c>
      <c r="E22" s="511">
        <f>IF(INDEX('Fiche résultats'!E$10:E$50,$Z22,1)&lt;&gt;"",INDEX('Fiche résultats'!E$10:E$50,$Z22,1),"")</f>
      </c>
      <c r="F22" s="513">
        <f>IF(INDEX('Fiche résultats'!F$10:F$50,$Z22,1)&lt;&gt;"",INDEX('Fiche résultats'!F$10:F$50,$Z22,1),"")</f>
      </c>
      <c r="G22" s="512">
        <f>IF(INDEX('Fiche résultats'!G$10:G$50,$Z22,1)&lt;&gt;"",INDEX('Fiche résultats'!G$10:G$50,$Z22,1),"")</f>
      </c>
      <c r="H22" s="64">
        <f>IF(INDEX('Fiche résultats'!H$10:H$50,$Z22,1)&lt;&gt;"",INDEX('Fiche résultats'!H$10:H$50,$Z22,1),"")</f>
      </c>
      <c r="I22" s="199">
        <f>IF(INDEX('Fiche résultats'!I$10:I$50,$Z22,1)&lt;&gt;"",INDEX('Fiche résultats'!I$10:I$50,$Z22,1),"")</f>
      </c>
      <c r="J22" s="198">
        <f>IF(INDEX('Fiche résultats'!P$10:P$50,$Z22,1)&lt;&gt;"",INDEX('Fiche résultats'!P$10:P$50,$Z22,1),"")</f>
      </c>
      <c r="K22" s="514">
        <f>IF(INDEX('Fiche résultats'!Q$10:Q$50,$Z22,1)&lt;&gt;"",INDEX('Fiche résultats'!Q$10:Q$50,$Z22,1),"")</f>
      </c>
      <c r="L22" s="515" t="e">
        <f>IF(INDEX('Fiche résultats'!#REF!,$Z22,1)&lt;&gt;"",INDEX('Fiche résultats'!#REF!,$Z22,1),"")</f>
        <v>#REF!</v>
      </c>
      <c r="M22" s="198">
        <f>IF(INDEX('Fiche résultats'!R$10:R$50,$Z22,1)&lt;&gt;"",INDEX('Fiche résultats'!R$10:R$50,$Z22,1),"")</f>
      </c>
      <c r="N22" s="516">
        <f>IF(INDEX('Fiche résultats'!S$10:S$50,$Z22,1)&lt;&gt;"",INDEX('Fiche résultats'!S$10:S$50,$Z22,1),"")</f>
      </c>
      <c r="O22" s="517" t="e">
        <f>IF(INDEX('Fiche résultats'!#REF!,$Z22,1)&lt;&gt;"",INDEX('Fiche résultats'!#REF!,$Z22,1),"")</f>
        <v>#REF!</v>
      </c>
      <c r="P22" s="31">
        <f>IF(INDEX('Fiche résultats'!T$10:T$50,$Z22,1)&lt;&gt;"",INDEX('Fiche résultats'!T$10:T$50,$Z22,1),"")</f>
      </c>
      <c r="Q22" s="511">
        <f>IF(INDEX('Fiche résultats'!V$10:V$50,$Z22,1)&lt;&gt;"",INDEX('Fiche résultats'!V$10:V$50,$Z22,1),"")</f>
      </c>
      <c r="R22" s="513">
        <f>IF(INDEX('Fiche résultats'!W$10:W$50,$Z22,1)&lt;&gt;"",INDEX('Fiche résultats'!W$10:W$50,$Z22,1),"")</f>
      </c>
      <c r="S22" s="513" t="e">
        <f>IF(INDEX('Fiche résultats'!#REF!,$Z22,1)&lt;&gt;"",INDEX('Fiche résultats'!#REF!,$Z22,1),"")</f>
        <v>#REF!</v>
      </c>
      <c r="T22" s="513" t="e">
        <f>IF(INDEX('Fiche résultats'!#REF!,$Z22,1)&lt;&gt;"",INDEX('Fiche résultats'!#REF!,$Z22,1),"")</f>
        <v>#REF!</v>
      </c>
      <c r="U22" s="518">
        <f>IF(INDEX('Fiche résultats'!X$10:X$50,$Z22,1)&lt;&gt;"",INDEX('Fiche résultats'!X$10:X$50,$Z22,1),"")</f>
      </c>
      <c r="V22" s="195">
        <f>IF(INDEX('Fiche résultats'!Y$10:Y$50,$Z22,1)&lt;&gt;"",INDEX('Fiche résultats'!Y$10:Y$50,$Z22,1),"")</f>
      </c>
      <c r="W22" s="36">
        <f>INDEX('Fiche résultats'!Z$10:Z$50,$Z22,1)</f>
        <v>0</v>
      </c>
      <c r="X22" s="32">
        <f>IF(H22&lt;&gt;"",INDEX('Fiche résultats'!AA$10:AA$50,$Z22,1),"")</f>
      </c>
      <c r="Y22" s="26"/>
      <c r="Z22" s="55">
        <f>MATCH(AA22,'Fiche résultats'!AC$10:AC$50,0)</f>
        <v>1</v>
      </c>
      <c r="AA22" s="47">
        <f t="shared" si="0"/>
        <v>1</v>
      </c>
      <c r="AB22" s="27"/>
    </row>
    <row r="23" spans="1:28" ht="15.75">
      <c r="A23" s="62">
        <f>IF(INDEX('Fiche résultats'!A$10:A$50,$Z23,1)&lt;&gt;"",INDEX('Fiche résultats'!A$10:A$50,$Z23,1),"")</f>
      </c>
      <c r="B23" s="63">
        <f>IF(INDEX('Fiche résultats'!B$10:B$50,$Z23,1)&lt;&gt;"",INDEX('Fiche résultats'!B$10:B$50,$Z23,1),"")</f>
      </c>
      <c r="C23" s="511">
        <f>IF(INDEX('Fiche résultats'!C$10:C$50,$Z23,1)&lt;&gt;"",INDEX('Fiche résultats'!C$10:C$50,$Z23,1),"")</f>
      </c>
      <c r="D23" s="512">
        <f>IF(INDEX('Fiche résultats'!D$10:D$50,$Z23,1)&lt;&gt;"",INDEX('Fiche résultats'!D$10:D$50,$Z23,1),"")</f>
      </c>
      <c r="E23" s="511">
        <f>IF(INDEX('Fiche résultats'!E$10:E$50,$Z23,1)&lt;&gt;"",INDEX('Fiche résultats'!E$10:E$50,$Z23,1),"")</f>
      </c>
      <c r="F23" s="513">
        <f>IF(INDEX('Fiche résultats'!F$10:F$50,$Z23,1)&lt;&gt;"",INDEX('Fiche résultats'!F$10:F$50,$Z23,1),"")</f>
      </c>
      <c r="G23" s="512">
        <f>IF(INDEX('Fiche résultats'!G$10:G$50,$Z23,1)&lt;&gt;"",INDEX('Fiche résultats'!G$10:G$50,$Z23,1),"")</f>
      </c>
      <c r="H23" s="64">
        <f>IF(INDEX('Fiche résultats'!H$10:H$50,$Z23,1)&lt;&gt;"",INDEX('Fiche résultats'!H$10:H$50,$Z23,1),"")</f>
      </c>
      <c r="I23" s="199">
        <f>IF(INDEX('Fiche résultats'!I$10:I$50,$Z23,1)&lt;&gt;"",INDEX('Fiche résultats'!I$10:I$50,$Z23,1),"")</f>
      </c>
      <c r="J23" s="198">
        <f>IF(INDEX('Fiche résultats'!P$10:P$50,$Z23,1)&lt;&gt;"",INDEX('Fiche résultats'!P$10:P$50,$Z23,1),"")</f>
      </c>
      <c r="K23" s="514">
        <f>IF(INDEX('Fiche résultats'!Q$10:Q$50,$Z23,1)&lt;&gt;"",INDEX('Fiche résultats'!Q$10:Q$50,$Z23,1),"")</f>
      </c>
      <c r="L23" s="515" t="e">
        <f>IF(INDEX('Fiche résultats'!#REF!,$Z23,1)&lt;&gt;"",INDEX('Fiche résultats'!#REF!,$Z23,1),"")</f>
        <v>#REF!</v>
      </c>
      <c r="M23" s="198">
        <f>IF(INDEX('Fiche résultats'!R$10:R$50,$Z23,1)&lt;&gt;"",INDEX('Fiche résultats'!R$10:R$50,$Z23,1),"")</f>
      </c>
      <c r="N23" s="516">
        <f>IF(INDEX('Fiche résultats'!S$10:S$50,$Z23,1)&lt;&gt;"",INDEX('Fiche résultats'!S$10:S$50,$Z23,1),"")</f>
      </c>
      <c r="O23" s="517" t="e">
        <f>IF(INDEX('Fiche résultats'!#REF!,$Z23,1)&lt;&gt;"",INDEX('Fiche résultats'!#REF!,$Z23,1),"")</f>
        <v>#REF!</v>
      </c>
      <c r="P23" s="31">
        <f>IF(INDEX('Fiche résultats'!T$10:T$50,$Z23,1)&lt;&gt;"",INDEX('Fiche résultats'!T$10:T$50,$Z23,1),"")</f>
      </c>
      <c r="Q23" s="511">
        <f>IF(INDEX('Fiche résultats'!V$10:V$50,$Z23,1)&lt;&gt;"",INDEX('Fiche résultats'!V$10:V$50,$Z23,1),"")</f>
      </c>
      <c r="R23" s="513">
        <f>IF(INDEX('Fiche résultats'!W$10:W$50,$Z23,1)&lt;&gt;"",INDEX('Fiche résultats'!W$10:W$50,$Z23,1),"")</f>
      </c>
      <c r="S23" s="513" t="e">
        <f>IF(INDEX('Fiche résultats'!#REF!,$Z23,1)&lt;&gt;"",INDEX('Fiche résultats'!#REF!,$Z23,1),"")</f>
        <v>#REF!</v>
      </c>
      <c r="T23" s="513" t="e">
        <f>IF(INDEX('Fiche résultats'!#REF!,$Z23,1)&lt;&gt;"",INDEX('Fiche résultats'!#REF!,$Z23,1),"")</f>
        <v>#REF!</v>
      </c>
      <c r="U23" s="518">
        <f>IF(INDEX('Fiche résultats'!X$10:X$50,$Z23,1)&lt;&gt;"",INDEX('Fiche résultats'!X$10:X$50,$Z23,1),"")</f>
      </c>
      <c r="V23" s="195">
        <f>IF(INDEX('Fiche résultats'!Y$10:Y$50,$Z23,1)&lt;&gt;"",INDEX('Fiche résultats'!Y$10:Y$50,$Z23,1),"")</f>
      </c>
      <c r="W23" s="36">
        <f>INDEX('Fiche résultats'!Z$10:Z$50,$Z23,1)</f>
        <v>0</v>
      </c>
      <c r="X23" s="32">
        <f>IF(H23&lt;&gt;"",INDEX('Fiche résultats'!AA$10:AA$50,$Z23,1),"")</f>
      </c>
      <c r="Y23" s="26"/>
      <c r="Z23" s="55">
        <f>MATCH(AA23,'Fiche résultats'!AC$10:AC$50,0)</f>
        <v>1</v>
      </c>
      <c r="AA23" s="47">
        <f t="shared" si="0"/>
        <v>1</v>
      </c>
      <c r="AB23" s="27"/>
    </row>
    <row r="24" spans="1:28" ht="15.75">
      <c r="A24" s="62">
        <f>IF(INDEX('Fiche résultats'!A$10:A$50,$Z24,1)&lt;&gt;"",INDEX('Fiche résultats'!A$10:A$50,$Z24,1),"")</f>
      </c>
      <c r="B24" s="63">
        <f>IF(INDEX('Fiche résultats'!B$10:B$50,$Z24,1)&lt;&gt;"",INDEX('Fiche résultats'!B$10:B$50,$Z24,1),"")</f>
      </c>
      <c r="C24" s="511">
        <f>IF(INDEX('Fiche résultats'!C$10:C$50,$Z24,1)&lt;&gt;"",INDEX('Fiche résultats'!C$10:C$50,$Z24,1),"")</f>
      </c>
      <c r="D24" s="512">
        <f>IF(INDEX('Fiche résultats'!D$10:D$50,$Z24,1)&lt;&gt;"",INDEX('Fiche résultats'!D$10:D$50,$Z24,1),"")</f>
      </c>
      <c r="E24" s="511">
        <f>IF(INDEX('Fiche résultats'!E$10:E$50,$Z24,1)&lt;&gt;"",INDEX('Fiche résultats'!E$10:E$50,$Z24,1),"")</f>
      </c>
      <c r="F24" s="513">
        <f>IF(INDEX('Fiche résultats'!F$10:F$50,$Z24,1)&lt;&gt;"",INDEX('Fiche résultats'!F$10:F$50,$Z24,1),"")</f>
      </c>
      <c r="G24" s="512">
        <f>IF(INDEX('Fiche résultats'!G$10:G$50,$Z24,1)&lt;&gt;"",INDEX('Fiche résultats'!G$10:G$50,$Z24,1),"")</f>
      </c>
      <c r="H24" s="64">
        <f>IF(INDEX('Fiche résultats'!H$10:H$50,$Z24,1)&lt;&gt;"",INDEX('Fiche résultats'!H$10:H$50,$Z24,1),"")</f>
      </c>
      <c r="I24" s="199">
        <f>IF(INDEX('Fiche résultats'!I$10:I$50,$Z24,1)&lt;&gt;"",INDEX('Fiche résultats'!I$10:I$50,$Z24,1),"")</f>
      </c>
      <c r="J24" s="198">
        <f>IF(INDEX('Fiche résultats'!P$10:P$50,$Z24,1)&lt;&gt;"",INDEX('Fiche résultats'!P$10:P$50,$Z24,1),"")</f>
      </c>
      <c r="K24" s="514">
        <f>IF(INDEX('Fiche résultats'!Q$10:Q$50,$Z24,1)&lt;&gt;"",INDEX('Fiche résultats'!Q$10:Q$50,$Z24,1),"")</f>
      </c>
      <c r="L24" s="515" t="e">
        <f>IF(INDEX('Fiche résultats'!#REF!,$Z24,1)&lt;&gt;"",INDEX('Fiche résultats'!#REF!,$Z24,1),"")</f>
        <v>#REF!</v>
      </c>
      <c r="M24" s="198">
        <f>IF(INDEX('Fiche résultats'!R$10:R$50,$Z24,1)&lt;&gt;"",INDEX('Fiche résultats'!R$10:R$50,$Z24,1),"")</f>
      </c>
      <c r="N24" s="516">
        <f>IF(INDEX('Fiche résultats'!S$10:S$50,$Z24,1)&lt;&gt;"",INDEX('Fiche résultats'!S$10:S$50,$Z24,1),"")</f>
      </c>
      <c r="O24" s="517" t="e">
        <f>IF(INDEX('Fiche résultats'!#REF!,$Z24,1)&lt;&gt;"",INDEX('Fiche résultats'!#REF!,$Z24,1),"")</f>
        <v>#REF!</v>
      </c>
      <c r="P24" s="31">
        <f>IF(INDEX('Fiche résultats'!T$10:T$50,$Z24,1)&lt;&gt;"",INDEX('Fiche résultats'!T$10:T$50,$Z24,1),"")</f>
      </c>
      <c r="Q24" s="511">
        <f>IF(INDEX('Fiche résultats'!V$10:V$50,$Z24,1)&lt;&gt;"",INDEX('Fiche résultats'!V$10:V$50,$Z24,1),"")</f>
      </c>
      <c r="R24" s="513">
        <f>IF(INDEX('Fiche résultats'!W$10:W$50,$Z24,1)&lt;&gt;"",INDEX('Fiche résultats'!W$10:W$50,$Z24,1),"")</f>
      </c>
      <c r="S24" s="513" t="e">
        <f>IF(INDEX('Fiche résultats'!#REF!,$Z24,1)&lt;&gt;"",INDEX('Fiche résultats'!#REF!,$Z24,1),"")</f>
        <v>#REF!</v>
      </c>
      <c r="T24" s="513" t="e">
        <f>IF(INDEX('Fiche résultats'!#REF!,$Z24,1)&lt;&gt;"",INDEX('Fiche résultats'!#REF!,$Z24,1),"")</f>
        <v>#REF!</v>
      </c>
      <c r="U24" s="518">
        <f>IF(INDEX('Fiche résultats'!X$10:X$50,$Z24,1)&lt;&gt;"",INDEX('Fiche résultats'!X$10:X$50,$Z24,1),"")</f>
      </c>
      <c r="V24" s="195">
        <f>IF(INDEX('Fiche résultats'!Y$10:Y$50,$Z24,1)&lt;&gt;"",INDEX('Fiche résultats'!Y$10:Y$50,$Z24,1),"")</f>
      </c>
      <c r="W24" s="36">
        <f>INDEX('Fiche résultats'!Z$10:Z$50,$Z24,1)</f>
        <v>0</v>
      </c>
      <c r="X24" s="32">
        <f>IF(H24&lt;&gt;"",INDEX('Fiche résultats'!AA$10:AA$50,$Z24,1),"")</f>
      </c>
      <c r="Y24" s="26"/>
      <c r="Z24" s="55">
        <f>MATCH(AA24,'Fiche résultats'!AC$10:AC$50,0)</f>
        <v>1</v>
      </c>
      <c r="AA24" s="47">
        <f t="shared" si="0"/>
        <v>1</v>
      </c>
      <c r="AB24" s="27"/>
    </row>
    <row r="25" spans="1:28" ht="15.75">
      <c r="A25" s="62">
        <f>IF(INDEX('Fiche résultats'!A$10:A$50,$Z25,1)&lt;&gt;"",INDEX('Fiche résultats'!A$10:A$50,$Z25,1),"")</f>
      </c>
      <c r="B25" s="63">
        <f>IF(INDEX('Fiche résultats'!B$10:B$50,$Z25,1)&lt;&gt;"",INDEX('Fiche résultats'!B$10:B$50,$Z25,1),"")</f>
      </c>
      <c r="C25" s="511">
        <f>IF(INDEX('Fiche résultats'!C$10:C$50,$Z25,1)&lt;&gt;"",INDEX('Fiche résultats'!C$10:C$50,$Z25,1),"")</f>
      </c>
      <c r="D25" s="512">
        <f>IF(INDEX('Fiche résultats'!D$10:D$50,$Z25,1)&lt;&gt;"",INDEX('Fiche résultats'!D$10:D$50,$Z25,1),"")</f>
      </c>
      <c r="E25" s="511">
        <f>IF(INDEX('Fiche résultats'!E$10:E$50,$Z25,1)&lt;&gt;"",INDEX('Fiche résultats'!E$10:E$50,$Z25,1),"")</f>
      </c>
      <c r="F25" s="513">
        <f>IF(INDEX('Fiche résultats'!F$10:F$50,$Z25,1)&lt;&gt;"",INDEX('Fiche résultats'!F$10:F$50,$Z25,1),"")</f>
      </c>
      <c r="G25" s="512">
        <f>IF(INDEX('Fiche résultats'!G$10:G$50,$Z25,1)&lt;&gt;"",INDEX('Fiche résultats'!G$10:G$50,$Z25,1),"")</f>
      </c>
      <c r="H25" s="64">
        <f>IF(INDEX('Fiche résultats'!H$10:H$50,$Z25,1)&lt;&gt;"",INDEX('Fiche résultats'!H$10:H$50,$Z25,1),"")</f>
      </c>
      <c r="I25" s="199">
        <f>IF(INDEX('Fiche résultats'!I$10:I$50,$Z25,1)&lt;&gt;"",INDEX('Fiche résultats'!I$10:I$50,$Z25,1),"")</f>
      </c>
      <c r="J25" s="198">
        <f>IF(INDEX('Fiche résultats'!P$10:P$50,$Z25,1)&lt;&gt;"",INDEX('Fiche résultats'!P$10:P$50,$Z25,1),"")</f>
      </c>
      <c r="K25" s="514">
        <f>IF(INDEX('Fiche résultats'!Q$10:Q$50,$Z25,1)&lt;&gt;"",INDEX('Fiche résultats'!Q$10:Q$50,$Z25,1),"")</f>
      </c>
      <c r="L25" s="515" t="e">
        <f>IF(INDEX('Fiche résultats'!#REF!,$Z25,1)&lt;&gt;"",INDEX('Fiche résultats'!#REF!,$Z25,1),"")</f>
        <v>#REF!</v>
      </c>
      <c r="M25" s="198">
        <f>IF(INDEX('Fiche résultats'!R$10:R$50,$Z25,1)&lt;&gt;"",INDEX('Fiche résultats'!R$10:R$50,$Z25,1),"")</f>
      </c>
      <c r="N25" s="516">
        <f>IF(INDEX('Fiche résultats'!S$10:S$50,$Z25,1)&lt;&gt;"",INDEX('Fiche résultats'!S$10:S$50,$Z25,1),"")</f>
      </c>
      <c r="O25" s="517" t="e">
        <f>IF(INDEX('Fiche résultats'!#REF!,$Z25,1)&lt;&gt;"",INDEX('Fiche résultats'!#REF!,$Z25,1),"")</f>
        <v>#REF!</v>
      </c>
      <c r="P25" s="31">
        <f>IF(INDEX('Fiche résultats'!T$10:T$50,$Z25,1)&lt;&gt;"",INDEX('Fiche résultats'!T$10:T$50,$Z25,1),"")</f>
      </c>
      <c r="Q25" s="511">
        <f>IF(INDEX('Fiche résultats'!V$10:V$50,$Z25,1)&lt;&gt;"",INDEX('Fiche résultats'!V$10:V$50,$Z25,1),"")</f>
      </c>
      <c r="R25" s="513">
        <f>IF(INDEX('Fiche résultats'!W$10:W$50,$Z25,1)&lt;&gt;"",INDEX('Fiche résultats'!W$10:W$50,$Z25,1),"")</f>
      </c>
      <c r="S25" s="513" t="e">
        <f>IF(INDEX('Fiche résultats'!#REF!,$Z25,1)&lt;&gt;"",INDEX('Fiche résultats'!#REF!,$Z25,1),"")</f>
        <v>#REF!</v>
      </c>
      <c r="T25" s="513" t="e">
        <f>IF(INDEX('Fiche résultats'!#REF!,$Z25,1)&lt;&gt;"",INDEX('Fiche résultats'!#REF!,$Z25,1),"")</f>
        <v>#REF!</v>
      </c>
      <c r="U25" s="518">
        <f>IF(INDEX('Fiche résultats'!X$10:X$50,$Z25,1)&lt;&gt;"",INDEX('Fiche résultats'!X$10:X$50,$Z25,1),"")</f>
      </c>
      <c r="V25" s="195">
        <f>IF(INDEX('Fiche résultats'!Y$10:Y$50,$Z25,1)&lt;&gt;"",INDEX('Fiche résultats'!Y$10:Y$50,$Z25,1),"")</f>
      </c>
      <c r="W25" s="36">
        <f>INDEX('Fiche résultats'!Z$10:Z$50,$Z25,1)</f>
        <v>0</v>
      </c>
      <c r="X25" s="32">
        <f>IF(H25&lt;&gt;"",INDEX('Fiche résultats'!AA$10:AA$50,$Z25,1),"")</f>
      </c>
      <c r="Y25" s="26"/>
      <c r="Z25" s="55">
        <f>MATCH(AA25,'Fiche résultats'!AC$10:AC$50,0)</f>
        <v>1</v>
      </c>
      <c r="AA25" s="47">
        <f t="shared" si="0"/>
        <v>1</v>
      </c>
      <c r="AB25" s="27"/>
    </row>
    <row r="26" spans="1:28" ht="15.75">
      <c r="A26" s="62">
        <f>IF(INDEX('Fiche résultats'!A$10:A$50,$Z26,1)&lt;&gt;"",INDEX('Fiche résultats'!A$10:A$50,$Z26,1),"")</f>
      </c>
      <c r="B26" s="63">
        <f>IF(INDEX('Fiche résultats'!B$10:B$50,$Z26,1)&lt;&gt;"",INDEX('Fiche résultats'!B$10:B$50,$Z26,1),"")</f>
      </c>
      <c r="C26" s="511">
        <f>IF(INDEX('Fiche résultats'!C$10:C$50,$Z26,1)&lt;&gt;"",INDEX('Fiche résultats'!C$10:C$50,$Z26,1),"")</f>
      </c>
      <c r="D26" s="512">
        <f>IF(INDEX('Fiche résultats'!D$10:D$50,$Z26,1)&lt;&gt;"",INDEX('Fiche résultats'!D$10:D$50,$Z26,1),"")</f>
      </c>
      <c r="E26" s="511">
        <f>IF(INDEX('Fiche résultats'!E$10:E$50,$Z26,1)&lt;&gt;"",INDEX('Fiche résultats'!E$10:E$50,$Z26,1),"")</f>
      </c>
      <c r="F26" s="513">
        <f>IF(INDEX('Fiche résultats'!F$10:F$50,$Z26,1)&lt;&gt;"",INDEX('Fiche résultats'!F$10:F$50,$Z26,1),"")</f>
      </c>
      <c r="G26" s="512">
        <f>IF(INDEX('Fiche résultats'!G$10:G$50,$Z26,1)&lt;&gt;"",INDEX('Fiche résultats'!G$10:G$50,$Z26,1),"")</f>
      </c>
      <c r="H26" s="64">
        <f>IF(INDEX('Fiche résultats'!H$10:H$50,$Z26,1)&lt;&gt;"",INDEX('Fiche résultats'!H$10:H$50,$Z26,1),"")</f>
      </c>
      <c r="I26" s="199">
        <f>IF(INDEX('Fiche résultats'!I$10:I$50,$Z26,1)&lt;&gt;"",INDEX('Fiche résultats'!I$10:I$50,$Z26,1),"")</f>
      </c>
      <c r="J26" s="198">
        <f>IF(INDEX('Fiche résultats'!P$10:P$50,$Z26,1)&lt;&gt;"",INDEX('Fiche résultats'!P$10:P$50,$Z26,1),"")</f>
      </c>
      <c r="K26" s="514">
        <f>IF(INDEX('Fiche résultats'!Q$10:Q$50,$Z26,1)&lt;&gt;"",INDEX('Fiche résultats'!Q$10:Q$50,$Z26,1),"")</f>
      </c>
      <c r="L26" s="515" t="e">
        <f>IF(INDEX('Fiche résultats'!#REF!,$Z26,1)&lt;&gt;"",INDEX('Fiche résultats'!#REF!,$Z26,1),"")</f>
        <v>#REF!</v>
      </c>
      <c r="M26" s="198">
        <f>IF(INDEX('Fiche résultats'!R$10:R$50,$Z26,1)&lt;&gt;"",INDEX('Fiche résultats'!R$10:R$50,$Z26,1),"")</f>
      </c>
      <c r="N26" s="516">
        <f>IF(INDEX('Fiche résultats'!S$10:S$50,$Z26,1)&lt;&gt;"",INDEX('Fiche résultats'!S$10:S$50,$Z26,1),"")</f>
      </c>
      <c r="O26" s="517" t="e">
        <f>IF(INDEX('Fiche résultats'!#REF!,$Z26,1)&lt;&gt;"",INDEX('Fiche résultats'!#REF!,$Z26,1),"")</f>
        <v>#REF!</v>
      </c>
      <c r="P26" s="31">
        <f>IF(INDEX('Fiche résultats'!T$10:T$50,$Z26,1)&lt;&gt;"",INDEX('Fiche résultats'!T$10:T$50,$Z26,1),"")</f>
      </c>
      <c r="Q26" s="511">
        <f>IF(INDEX('Fiche résultats'!V$10:V$50,$Z26,1)&lt;&gt;"",INDEX('Fiche résultats'!V$10:V$50,$Z26,1),"")</f>
      </c>
      <c r="R26" s="513">
        <f>IF(INDEX('Fiche résultats'!W$10:W$50,$Z26,1)&lt;&gt;"",INDEX('Fiche résultats'!W$10:W$50,$Z26,1),"")</f>
      </c>
      <c r="S26" s="513" t="e">
        <f>IF(INDEX('Fiche résultats'!#REF!,$Z26,1)&lt;&gt;"",INDEX('Fiche résultats'!#REF!,$Z26,1),"")</f>
        <v>#REF!</v>
      </c>
      <c r="T26" s="513" t="e">
        <f>IF(INDEX('Fiche résultats'!#REF!,$Z26,1)&lt;&gt;"",INDEX('Fiche résultats'!#REF!,$Z26,1),"")</f>
        <v>#REF!</v>
      </c>
      <c r="U26" s="518">
        <f>IF(INDEX('Fiche résultats'!X$10:X$50,$Z26,1)&lt;&gt;"",INDEX('Fiche résultats'!X$10:X$50,$Z26,1),"")</f>
      </c>
      <c r="V26" s="195">
        <f>IF(INDEX('Fiche résultats'!Y$10:Y$50,$Z26,1)&lt;&gt;"",INDEX('Fiche résultats'!Y$10:Y$50,$Z26,1),"")</f>
      </c>
      <c r="W26" s="36">
        <f>INDEX('Fiche résultats'!Z$10:Z$50,$Z26,1)</f>
        <v>0</v>
      </c>
      <c r="X26" s="32">
        <f>IF(H26&lt;&gt;"",INDEX('Fiche résultats'!AA$10:AA$50,$Z26,1),"")</f>
      </c>
      <c r="Y26" s="26"/>
      <c r="Z26" s="55">
        <f>MATCH(AA26,'Fiche résultats'!AC$10:AC$50,0)</f>
        <v>1</v>
      </c>
      <c r="AA26" s="47">
        <f t="shared" si="0"/>
        <v>1</v>
      </c>
      <c r="AB26" s="27"/>
    </row>
    <row r="27" spans="1:28" ht="15.75">
      <c r="A27" s="62">
        <f>IF(INDEX('Fiche résultats'!A$10:A$50,$Z27,1)&lt;&gt;"",INDEX('Fiche résultats'!A$10:A$50,$Z27,1),"")</f>
      </c>
      <c r="B27" s="63">
        <f>IF(INDEX('Fiche résultats'!B$10:B$50,$Z27,1)&lt;&gt;"",INDEX('Fiche résultats'!B$10:B$50,$Z27,1),"")</f>
      </c>
      <c r="C27" s="511">
        <f>IF(INDEX('Fiche résultats'!C$10:C$50,$Z27,1)&lt;&gt;"",INDEX('Fiche résultats'!C$10:C$50,$Z27,1),"")</f>
      </c>
      <c r="D27" s="512">
        <f>IF(INDEX('Fiche résultats'!D$10:D$50,$Z27,1)&lt;&gt;"",INDEX('Fiche résultats'!D$10:D$50,$Z27,1),"")</f>
      </c>
      <c r="E27" s="511">
        <f>IF(INDEX('Fiche résultats'!E$10:E$50,$Z27,1)&lt;&gt;"",INDEX('Fiche résultats'!E$10:E$50,$Z27,1),"")</f>
      </c>
      <c r="F27" s="513">
        <f>IF(INDEX('Fiche résultats'!F$10:F$50,$Z27,1)&lt;&gt;"",INDEX('Fiche résultats'!F$10:F$50,$Z27,1),"")</f>
      </c>
      <c r="G27" s="512">
        <f>IF(INDEX('Fiche résultats'!G$10:G$50,$Z27,1)&lt;&gt;"",INDEX('Fiche résultats'!G$10:G$50,$Z27,1),"")</f>
      </c>
      <c r="H27" s="64">
        <f>IF(INDEX('Fiche résultats'!H$10:H$50,$Z27,1)&lt;&gt;"",INDEX('Fiche résultats'!H$10:H$50,$Z27,1),"")</f>
      </c>
      <c r="I27" s="199">
        <f>IF(INDEX('Fiche résultats'!I$10:I$50,$Z27,1)&lt;&gt;"",INDEX('Fiche résultats'!I$10:I$50,$Z27,1),"")</f>
      </c>
      <c r="J27" s="198">
        <f>IF(INDEX('Fiche résultats'!P$10:P$50,$Z27,1)&lt;&gt;"",INDEX('Fiche résultats'!P$10:P$50,$Z27,1),"")</f>
      </c>
      <c r="K27" s="514">
        <f>IF(INDEX('Fiche résultats'!Q$10:Q$50,$Z27,1)&lt;&gt;"",INDEX('Fiche résultats'!Q$10:Q$50,$Z27,1),"")</f>
      </c>
      <c r="L27" s="515" t="e">
        <f>IF(INDEX('Fiche résultats'!#REF!,$Z27,1)&lt;&gt;"",INDEX('Fiche résultats'!#REF!,$Z27,1),"")</f>
        <v>#REF!</v>
      </c>
      <c r="M27" s="198">
        <f>IF(INDEX('Fiche résultats'!R$10:R$50,$Z27,1)&lt;&gt;"",INDEX('Fiche résultats'!R$10:R$50,$Z27,1),"")</f>
      </c>
      <c r="N27" s="516">
        <f>IF(INDEX('Fiche résultats'!S$10:S$50,$Z27,1)&lt;&gt;"",INDEX('Fiche résultats'!S$10:S$50,$Z27,1),"")</f>
      </c>
      <c r="O27" s="517" t="e">
        <f>IF(INDEX('Fiche résultats'!#REF!,$Z27,1)&lt;&gt;"",INDEX('Fiche résultats'!#REF!,$Z27,1),"")</f>
        <v>#REF!</v>
      </c>
      <c r="P27" s="31">
        <f>IF(INDEX('Fiche résultats'!T$10:T$50,$Z27,1)&lt;&gt;"",INDEX('Fiche résultats'!T$10:T$50,$Z27,1),"")</f>
      </c>
      <c r="Q27" s="511">
        <f>IF(INDEX('Fiche résultats'!V$10:V$50,$Z27,1)&lt;&gt;"",INDEX('Fiche résultats'!V$10:V$50,$Z27,1),"")</f>
      </c>
      <c r="R27" s="513">
        <f>IF(INDEX('Fiche résultats'!W$10:W$50,$Z27,1)&lt;&gt;"",INDEX('Fiche résultats'!W$10:W$50,$Z27,1),"")</f>
      </c>
      <c r="S27" s="513" t="e">
        <f>IF(INDEX('Fiche résultats'!#REF!,$Z27,1)&lt;&gt;"",INDEX('Fiche résultats'!#REF!,$Z27,1),"")</f>
        <v>#REF!</v>
      </c>
      <c r="T27" s="513" t="e">
        <f>IF(INDEX('Fiche résultats'!#REF!,$Z27,1)&lt;&gt;"",INDEX('Fiche résultats'!#REF!,$Z27,1),"")</f>
        <v>#REF!</v>
      </c>
      <c r="U27" s="518">
        <f>IF(INDEX('Fiche résultats'!X$10:X$50,$Z27,1)&lt;&gt;"",INDEX('Fiche résultats'!X$10:X$50,$Z27,1),"")</f>
      </c>
      <c r="V27" s="195">
        <f>IF(INDEX('Fiche résultats'!Y$10:Y$50,$Z27,1)&lt;&gt;"",INDEX('Fiche résultats'!Y$10:Y$50,$Z27,1),"")</f>
      </c>
      <c r="W27" s="36">
        <f>INDEX('Fiche résultats'!Z$10:Z$50,$Z27,1)</f>
        <v>0</v>
      </c>
      <c r="X27" s="32">
        <f>IF(H27&lt;&gt;"",INDEX('Fiche résultats'!AA$10:AA$50,$Z27,1),"")</f>
      </c>
      <c r="Y27" s="26"/>
      <c r="Z27" s="55">
        <f>MATCH(AA27,'Fiche résultats'!AC$10:AC$50,0)</f>
        <v>1</v>
      </c>
      <c r="AA27" s="47">
        <f t="shared" si="0"/>
        <v>1</v>
      </c>
      <c r="AB27" s="27"/>
    </row>
    <row r="28" spans="1:28" ht="15.75">
      <c r="A28" s="62">
        <f>IF(INDEX('Fiche résultats'!A$10:A$50,$Z28,1)&lt;&gt;"",INDEX('Fiche résultats'!A$10:A$50,$Z28,1),"")</f>
      </c>
      <c r="B28" s="63">
        <f>IF(INDEX('Fiche résultats'!B$10:B$50,$Z28,1)&lt;&gt;"",INDEX('Fiche résultats'!B$10:B$50,$Z28,1),"")</f>
      </c>
      <c r="C28" s="511">
        <f>IF(INDEX('Fiche résultats'!C$10:C$50,$Z28,1)&lt;&gt;"",INDEX('Fiche résultats'!C$10:C$50,$Z28,1),"")</f>
      </c>
      <c r="D28" s="512">
        <f>IF(INDEX('Fiche résultats'!D$10:D$50,$Z28,1)&lt;&gt;"",INDEX('Fiche résultats'!D$10:D$50,$Z28,1),"")</f>
      </c>
      <c r="E28" s="511">
        <f>IF(INDEX('Fiche résultats'!E$10:E$50,$Z28,1)&lt;&gt;"",INDEX('Fiche résultats'!E$10:E$50,$Z28,1),"")</f>
      </c>
      <c r="F28" s="513">
        <f>IF(INDEX('Fiche résultats'!F$10:F$50,$Z28,1)&lt;&gt;"",INDEX('Fiche résultats'!F$10:F$50,$Z28,1),"")</f>
      </c>
      <c r="G28" s="512">
        <f>IF(INDEX('Fiche résultats'!G$10:G$50,$Z28,1)&lt;&gt;"",INDEX('Fiche résultats'!G$10:G$50,$Z28,1),"")</f>
      </c>
      <c r="H28" s="64">
        <f>IF(INDEX('Fiche résultats'!H$10:H$50,$Z28,1)&lt;&gt;"",INDEX('Fiche résultats'!H$10:H$50,$Z28,1),"")</f>
      </c>
      <c r="I28" s="199">
        <f>IF(INDEX('Fiche résultats'!I$10:I$50,$Z28,1)&lt;&gt;"",INDEX('Fiche résultats'!I$10:I$50,$Z28,1),"")</f>
      </c>
      <c r="J28" s="198">
        <f>IF(INDEX('Fiche résultats'!P$10:P$50,$Z28,1)&lt;&gt;"",INDEX('Fiche résultats'!P$10:P$50,$Z28,1),"")</f>
      </c>
      <c r="K28" s="514">
        <f>IF(INDEX('Fiche résultats'!Q$10:Q$50,$Z28,1)&lt;&gt;"",INDEX('Fiche résultats'!Q$10:Q$50,$Z28,1),"")</f>
      </c>
      <c r="L28" s="515" t="e">
        <f>IF(INDEX('Fiche résultats'!#REF!,$Z28,1)&lt;&gt;"",INDEX('Fiche résultats'!#REF!,$Z28,1),"")</f>
        <v>#REF!</v>
      </c>
      <c r="M28" s="198">
        <f>IF(INDEX('Fiche résultats'!R$10:R$50,$Z28,1)&lt;&gt;"",INDEX('Fiche résultats'!R$10:R$50,$Z28,1),"")</f>
      </c>
      <c r="N28" s="516">
        <f>IF(INDEX('Fiche résultats'!S$10:S$50,$Z28,1)&lt;&gt;"",INDEX('Fiche résultats'!S$10:S$50,$Z28,1),"")</f>
      </c>
      <c r="O28" s="517" t="e">
        <f>IF(INDEX('Fiche résultats'!#REF!,$Z28,1)&lt;&gt;"",INDEX('Fiche résultats'!#REF!,$Z28,1),"")</f>
        <v>#REF!</v>
      </c>
      <c r="P28" s="31">
        <f>IF(INDEX('Fiche résultats'!T$10:T$50,$Z28,1)&lt;&gt;"",INDEX('Fiche résultats'!T$10:T$50,$Z28,1),"")</f>
      </c>
      <c r="Q28" s="511">
        <f>IF(INDEX('Fiche résultats'!V$10:V$50,$Z28,1)&lt;&gt;"",INDEX('Fiche résultats'!V$10:V$50,$Z28,1),"")</f>
      </c>
      <c r="R28" s="513">
        <f>IF(INDEX('Fiche résultats'!W$10:W$50,$Z28,1)&lt;&gt;"",INDEX('Fiche résultats'!W$10:W$50,$Z28,1),"")</f>
      </c>
      <c r="S28" s="513" t="e">
        <f>IF(INDEX('Fiche résultats'!#REF!,$Z28,1)&lt;&gt;"",INDEX('Fiche résultats'!#REF!,$Z28,1),"")</f>
        <v>#REF!</v>
      </c>
      <c r="T28" s="513" t="e">
        <f>IF(INDEX('Fiche résultats'!#REF!,$Z28,1)&lt;&gt;"",INDEX('Fiche résultats'!#REF!,$Z28,1),"")</f>
        <v>#REF!</v>
      </c>
      <c r="U28" s="518">
        <f>IF(INDEX('Fiche résultats'!X$10:X$50,$Z28,1)&lt;&gt;"",INDEX('Fiche résultats'!X$10:X$50,$Z28,1),"")</f>
      </c>
      <c r="V28" s="195">
        <f>IF(INDEX('Fiche résultats'!Y$10:Y$50,$Z28,1)&lt;&gt;"",INDEX('Fiche résultats'!Y$10:Y$50,$Z28,1),"")</f>
      </c>
      <c r="W28" s="36">
        <f>INDEX('Fiche résultats'!Z$10:Z$50,$Z28,1)</f>
        <v>0</v>
      </c>
      <c r="X28" s="32">
        <f>IF(H28&lt;&gt;"",INDEX('Fiche résultats'!AA$10:AA$50,$Z28,1),"")</f>
      </c>
      <c r="Y28" s="26"/>
      <c r="Z28" s="55">
        <f>MATCH(AA28,'Fiche résultats'!AC$10:AC$50,0)</f>
        <v>1</v>
      </c>
      <c r="AA28" s="47">
        <f t="shared" si="0"/>
        <v>1</v>
      </c>
      <c r="AB28" s="27"/>
    </row>
    <row r="29" spans="1:28" ht="15.75">
      <c r="A29" s="62">
        <f>IF(INDEX('Fiche résultats'!A$10:A$50,$Z29,1)&lt;&gt;"",INDEX('Fiche résultats'!A$10:A$50,$Z29,1),"")</f>
      </c>
      <c r="B29" s="63">
        <f>IF(INDEX('Fiche résultats'!B$10:B$50,$Z29,1)&lt;&gt;"",INDEX('Fiche résultats'!B$10:B$50,$Z29,1),"")</f>
      </c>
      <c r="C29" s="511">
        <f>IF(INDEX('Fiche résultats'!C$10:C$50,$Z29,1)&lt;&gt;"",INDEX('Fiche résultats'!C$10:C$50,$Z29,1),"")</f>
      </c>
      <c r="D29" s="512">
        <f>IF(INDEX('Fiche résultats'!D$10:D$50,$Z29,1)&lt;&gt;"",INDEX('Fiche résultats'!D$10:D$50,$Z29,1),"")</f>
      </c>
      <c r="E29" s="511">
        <f>IF(INDEX('Fiche résultats'!E$10:E$50,$Z29,1)&lt;&gt;"",INDEX('Fiche résultats'!E$10:E$50,$Z29,1),"")</f>
      </c>
      <c r="F29" s="513">
        <f>IF(INDEX('Fiche résultats'!F$10:F$50,$Z29,1)&lt;&gt;"",INDEX('Fiche résultats'!F$10:F$50,$Z29,1),"")</f>
      </c>
      <c r="G29" s="512">
        <f>IF(INDEX('Fiche résultats'!G$10:G$50,$Z29,1)&lt;&gt;"",INDEX('Fiche résultats'!G$10:G$50,$Z29,1),"")</f>
      </c>
      <c r="H29" s="64">
        <f>IF(INDEX('Fiche résultats'!H$10:H$50,$Z29,1)&lt;&gt;"",INDEX('Fiche résultats'!H$10:H$50,$Z29,1),"")</f>
      </c>
      <c r="I29" s="199">
        <f>IF(INDEX('Fiche résultats'!I$10:I$50,$Z29,1)&lt;&gt;"",INDEX('Fiche résultats'!I$10:I$50,$Z29,1),"")</f>
      </c>
      <c r="J29" s="198">
        <f>IF(INDEX('Fiche résultats'!P$10:P$50,$Z29,1)&lt;&gt;"",INDEX('Fiche résultats'!P$10:P$50,$Z29,1),"")</f>
      </c>
      <c r="K29" s="514">
        <f>IF(INDEX('Fiche résultats'!Q$10:Q$50,$Z29,1)&lt;&gt;"",INDEX('Fiche résultats'!Q$10:Q$50,$Z29,1),"")</f>
      </c>
      <c r="L29" s="515" t="e">
        <f>IF(INDEX('Fiche résultats'!#REF!,$Z29,1)&lt;&gt;"",INDEX('Fiche résultats'!#REF!,$Z29,1),"")</f>
        <v>#REF!</v>
      </c>
      <c r="M29" s="198">
        <f>IF(INDEX('Fiche résultats'!R$10:R$50,$Z29,1)&lt;&gt;"",INDEX('Fiche résultats'!R$10:R$50,$Z29,1),"")</f>
      </c>
      <c r="N29" s="516">
        <f>IF(INDEX('Fiche résultats'!S$10:S$50,$Z29,1)&lt;&gt;"",INDEX('Fiche résultats'!S$10:S$50,$Z29,1),"")</f>
      </c>
      <c r="O29" s="517" t="e">
        <f>IF(INDEX('Fiche résultats'!#REF!,$Z29,1)&lt;&gt;"",INDEX('Fiche résultats'!#REF!,$Z29,1),"")</f>
        <v>#REF!</v>
      </c>
      <c r="P29" s="31">
        <f>IF(INDEX('Fiche résultats'!T$10:T$50,$Z29,1)&lt;&gt;"",INDEX('Fiche résultats'!T$10:T$50,$Z29,1),"")</f>
      </c>
      <c r="Q29" s="511">
        <f>IF(INDEX('Fiche résultats'!V$10:V$50,$Z29,1)&lt;&gt;"",INDEX('Fiche résultats'!V$10:V$50,$Z29,1),"")</f>
      </c>
      <c r="R29" s="513">
        <f>IF(INDEX('Fiche résultats'!W$10:W$50,$Z29,1)&lt;&gt;"",INDEX('Fiche résultats'!W$10:W$50,$Z29,1),"")</f>
      </c>
      <c r="S29" s="513" t="e">
        <f>IF(INDEX('Fiche résultats'!#REF!,$Z29,1)&lt;&gt;"",INDEX('Fiche résultats'!#REF!,$Z29,1),"")</f>
        <v>#REF!</v>
      </c>
      <c r="T29" s="513" t="e">
        <f>IF(INDEX('Fiche résultats'!#REF!,$Z29,1)&lt;&gt;"",INDEX('Fiche résultats'!#REF!,$Z29,1),"")</f>
        <v>#REF!</v>
      </c>
      <c r="U29" s="518">
        <f>IF(INDEX('Fiche résultats'!X$10:X$50,$Z29,1)&lt;&gt;"",INDEX('Fiche résultats'!X$10:X$50,$Z29,1),"")</f>
      </c>
      <c r="V29" s="195">
        <f>IF(INDEX('Fiche résultats'!Y$10:Y$50,$Z29,1)&lt;&gt;"",INDEX('Fiche résultats'!Y$10:Y$50,$Z29,1),"")</f>
      </c>
      <c r="W29" s="36">
        <f>INDEX('Fiche résultats'!Z$10:Z$50,$Z29,1)</f>
        <v>0</v>
      </c>
      <c r="X29" s="32">
        <f>IF(H29&lt;&gt;"",INDEX('Fiche résultats'!AA$10:AA$50,$Z29,1),"")</f>
      </c>
      <c r="Y29" s="26"/>
      <c r="Z29" s="55">
        <f>MATCH(AA29,'Fiche résultats'!AC$10:AC$50,0)</f>
        <v>1</v>
      </c>
      <c r="AA29" s="47">
        <f t="shared" si="0"/>
        <v>1</v>
      </c>
      <c r="AB29" s="27"/>
    </row>
    <row r="30" spans="1:28" ht="15.75">
      <c r="A30" s="62">
        <f>IF(INDEX('Fiche résultats'!A$10:A$50,$Z30,1)&lt;&gt;"",INDEX('Fiche résultats'!A$10:A$50,$Z30,1),"")</f>
      </c>
      <c r="B30" s="63">
        <f>IF(INDEX('Fiche résultats'!B$10:B$50,$Z30,1)&lt;&gt;"",INDEX('Fiche résultats'!B$10:B$50,$Z30,1),"")</f>
      </c>
      <c r="C30" s="511">
        <f>IF(INDEX('Fiche résultats'!C$10:C$50,$Z30,1)&lt;&gt;"",INDEX('Fiche résultats'!C$10:C$50,$Z30,1),"")</f>
      </c>
      <c r="D30" s="512">
        <f>IF(INDEX('Fiche résultats'!D$10:D$50,$Z30,1)&lt;&gt;"",INDEX('Fiche résultats'!D$10:D$50,$Z30,1),"")</f>
      </c>
      <c r="E30" s="511">
        <f>IF(INDEX('Fiche résultats'!E$10:E$50,$Z30,1)&lt;&gt;"",INDEX('Fiche résultats'!E$10:E$50,$Z30,1),"")</f>
      </c>
      <c r="F30" s="513">
        <f>IF(INDEX('Fiche résultats'!F$10:F$50,$Z30,1)&lt;&gt;"",INDEX('Fiche résultats'!F$10:F$50,$Z30,1),"")</f>
      </c>
      <c r="G30" s="512">
        <f>IF(INDEX('Fiche résultats'!G$10:G$50,$Z30,1)&lt;&gt;"",INDEX('Fiche résultats'!G$10:G$50,$Z30,1),"")</f>
      </c>
      <c r="H30" s="64">
        <f>IF(INDEX('Fiche résultats'!H$10:H$50,$Z30,1)&lt;&gt;"",INDEX('Fiche résultats'!H$10:H$50,$Z30,1),"")</f>
      </c>
      <c r="I30" s="199">
        <f>IF(INDEX('Fiche résultats'!I$10:I$50,$Z30,1)&lt;&gt;"",INDEX('Fiche résultats'!I$10:I$50,$Z30,1),"")</f>
      </c>
      <c r="J30" s="198">
        <f>IF(INDEX('Fiche résultats'!P$10:P$50,$Z30,1)&lt;&gt;"",INDEX('Fiche résultats'!P$10:P$50,$Z30,1),"")</f>
      </c>
      <c r="K30" s="514">
        <f>IF(INDEX('Fiche résultats'!Q$10:Q$50,$Z30,1)&lt;&gt;"",INDEX('Fiche résultats'!Q$10:Q$50,$Z30,1),"")</f>
      </c>
      <c r="L30" s="515" t="e">
        <f>IF(INDEX('Fiche résultats'!#REF!,$Z30,1)&lt;&gt;"",INDEX('Fiche résultats'!#REF!,$Z30,1),"")</f>
        <v>#REF!</v>
      </c>
      <c r="M30" s="198">
        <f>IF(INDEX('Fiche résultats'!R$10:R$50,$Z30,1)&lt;&gt;"",INDEX('Fiche résultats'!R$10:R$50,$Z30,1),"")</f>
      </c>
      <c r="N30" s="516">
        <f>IF(INDEX('Fiche résultats'!S$10:S$50,$Z30,1)&lt;&gt;"",INDEX('Fiche résultats'!S$10:S$50,$Z30,1),"")</f>
      </c>
      <c r="O30" s="517" t="e">
        <f>IF(INDEX('Fiche résultats'!#REF!,$Z30,1)&lt;&gt;"",INDEX('Fiche résultats'!#REF!,$Z30,1),"")</f>
        <v>#REF!</v>
      </c>
      <c r="P30" s="31">
        <f>IF(INDEX('Fiche résultats'!T$10:T$50,$Z30,1)&lt;&gt;"",INDEX('Fiche résultats'!T$10:T$50,$Z30,1),"")</f>
      </c>
      <c r="Q30" s="511">
        <f>IF(INDEX('Fiche résultats'!V$10:V$50,$Z30,1)&lt;&gt;"",INDEX('Fiche résultats'!V$10:V$50,$Z30,1),"")</f>
      </c>
      <c r="R30" s="513">
        <f>IF(INDEX('Fiche résultats'!W$10:W$50,$Z30,1)&lt;&gt;"",INDEX('Fiche résultats'!W$10:W$50,$Z30,1),"")</f>
      </c>
      <c r="S30" s="513" t="e">
        <f>IF(INDEX('Fiche résultats'!#REF!,$Z30,1)&lt;&gt;"",INDEX('Fiche résultats'!#REF!,$Z30,1),"")</f>
        <v>#REF!</v>
      </c>
      <c r="T30" s="513" t="e">
        <f>IF(INDEX('Fiche résultats'!#REF!,$Z30,1)&lt;&gt;"",INDEX('Fiche résultats'!#REF!,$Z30,1),"")</f>
        <v>#REF!</v>
      </c>
      <c r="U30" s="518">
        <f>IF(INDEX('Fiche résultats'!X$10:X$50,$Z30,1)&lt;&gt;"",INDEX('Fiche résultats'!X$10:X$50,$Z30,1),"")</f>
      </c>
      <c r="V30" s="195">
        <f>IF(INDEX('Fiche résultats'!Y$10:Y$50,$Z30,1)&lt;&gt;"",INDEX('Fiche résultats'!Y$10:Y$50,$Z30,1),"")</f>
      </c>
      <c r="W30" s="36">
        <f>INDEX('Fiche résultats'!Z$10:Z$50,$Z30,1)</f>
        <v>0</v>
      </c>
      <c r="X30" s="32">
        <f>IF(H30&lt;&gt;"",INDEX('Fiche résultats'!AA$10:AA$50,$Z30,1),"")</f>
      </c>
      <c r="Y30" s="26"/>
      <c r="Z30" s="55">
        <f>MATCH(AA30,'Fiche résultats'!AC$10:AC$50,0)</f>
        <v>1</v>
      </c>
      <c r="AA30" s="47">
        <f t="shared" si="0"/>
        <v>1</v>
      </c>
      <c r="AB30" s="27"/>
    </row>
    <row r="31" spans="1:28" ht="15.75">
      <c r="A31" s="62">
        <f>IF(INDEX('Fiche résultats'!A$10:A$50,$Z31,1)&lt;&gt;"",INDEX('Fiche résultats'!A$10:A$50,$Z31,1),"")</f>
      </c>
      <c r="B31" s="63">
        <f>IF(INDEX('Fiche résultats'!B$10:B$50,$Z31,1)&lt;&gt;"",INDEX('Fiche résultats'!B$10:B$50,$Z31,1),"")</f>
      </c>
      <c r="C31" s="511">
        <f>IF(INDEX('Fiche résultats'!C$10:C$50,$Z31,1)&lt;&gt;"",INDEX('Fiche résultats'!C$10:C$50,$Z31,1),"")</f>
      </c>
      <c r="D31" s="512">
        <f>IF(INDEX('Fiche résultats'!D$10:D$50,$Z31,1)&lt;&gt;"",INDEX('Fiche résultats'!D$10:D$50,$Z31,1),"")</f>
      </c>
      <c r="E31" s="511">
        <f>IF(INDEX('Fiche résultats'!E$10:E$50,$Z31,1)&lt;&gt;"",INDEX('Fiche résultats'!E$10:E$50,$Z31,1),"")</f>
      </c>
      <c r="F31" s="513">
        <f>IF(INDEX('Fiche résultats'!F$10:F$50,$Z31,1)&lt;&gt;"",INDEX('Fiche résultats'!F$10:F$50,$Z31,1),"")</f>
      </c>
      <c r="G31" s="512">
        <f>IF(INDEX('Fiche résultats'!G$10:G$50,$Z31,1)&lt;&gt;"",INDEX('Fiche résultats'!G$10:G$50,$Z31,1),"")</f>
      </c>
      <c r="H31" s="64">
        <f>IF(INDEX('Fiche résultats'!H$10:H$50,$Z31,1)&lt;&gt;"",INDEX('Fiche résultats'!H$10:H$50,$Z31,1),"")</f>
      </c>
      <c r="I31" s="199">
        <f>IF(INDEX('Fiche résultats'!I$10:I$50,$Z31,1)&lt;&gt;"",INDEX('Fiche résultats'!I$10:I$50,$Z31,1),"")</f>
      </c>
      <c r="J31" s="198">
        <f>IF(INDEX('Fiche résultats'!P$10:P$50,$Z31,1)&lt;&gt;"",INDEX('Fiche résultats'!P$10:P$50,$Z31,1),"")</f>
      </c>
      <c r="K31" s="514">
        <f>IF(INDEX('Fiche résultats'!Q$10:Q$50,$Z31,1)&lt;&gt;"",INDEX('Fiche résultats'!Q$10:Q$50,$Z31,1),"")</f>
      </c>
      <c r="L31" s="515" t="e">
        <f>IF(INDEX('Fiche résultats'!#REF!,$Z31,1)&lt;&gt;"",INDEX('Fiche résultats'!#REF!,$Z31,1),"")</f>
        <v>#REF!</v>
      </c>
      <c r="M31" s="198">
        <f>IF(INDEX('Fiche résultats'!R$10:R$50,$Z31,1)&lt;&gt;"",INDEX('Fiche résultats'!R$10:R$50,$Z31,1),"")</f>
      </c>
      <c r="N31" s="516">
        <f>IF(INDEX('Fiche résultats'!S$10:S$50,$Z31,1)&lt;&gt;"",INDEX('Fiche résultats'!S$10:S$50,$Z31,1),"")</f>
      </c>
      <c r="O31" s="517" t="e">
        <f>IF(INDEX('Fiche résultats'!#REF!,$Z31,1)&lt;&gt;"",INDEX('Fiche résultats'!#REF!,$Z31,1),"")</f>
        <v>#REF!</v>
      </c>
      <c r="P31" s="31">
        <f>IF(INDEX('Fiche résultats'!T$10:T$50,$Z31,1)&lt;&gt;"",INDEX('Fiche résultats'!T$10:T$50,$Z31,1),"")</f>
      </c>
      <c r="Q31" s="511">
        <f>IF(INDEX('Fiche résultats'!V$10:V$50,$Z31,1)&lt;&gt;"",INDEX('Fiche résultats'!V$10:V$50,$Z31,1),"")</f>
      </c>
      <c r="R31" s="513">
        <f>IF(INDEX('Fiche résultats'!W$10:W$50,$Z31,1)&lt;&gt;"",INDEX('Fiche résultats'!W$10:W$50,$Z31,1),"")</f>
      </c>
      <c r="S31" s="513" t="e">
        <f>IF(INDEX('Fiche résultats'!#REF!,$Z31,1)&lt;&gt;"",INDEX('Fiche résultats'!#REF!,$Z31,1),"")</f>
        <v>#REF!</v>
      </c>
      <c r="T31" s="513" t="e">
        <f>IF(INDEX('Fiche résultats'!#REF!,$Z31,1)&lt;&gt;"",INDEX('Fiche résultats'!#REF!,$Z31,1),"")</f>
        <v>#REF!</v>
      </c>
      <c r="U31" s="518">
        <f>IF(INDEX('Fiche résultats'!X$10:X$50,$Z31,1)&lt;&gt;"",INDEX('Fiche résultats'!X$10:X$50,$Z31,1),"")</f>
      </c>
      <c r="V31" s="195">
        <f>IF(INDEX('Fiche résultats'!Y$10:Y$50,$Z31,1)&lt;&gt;"",INDEX('Fiche résultats'!Y$10:Y$50,$Z31,1),"")</f>
      </c>
      <c r="W31" s="36">
        <f>INDEX('Fiche résultats'!Z$10:Z$50,$Z31,1)</f>
        <v>0</v>
      </c>
      <c r="X31" s="32">
        <f>IF(H31&lt;&gt;"",INDEX('Fiche résultats'!AA$10:AA$50,$Z31,1),"")</f>
      </c>
      <c r="Y31" s="26"/>
      <c r="Z31" s="55">
        <f>MATCH(AA31,'Fiche résultats'!AC$10:AC$50,0)</f>
        <v>1</v>
      </c>
      <c r="AA31" s="47">
        <f t="shared" si="0"/>
        <v>1</v>
      </c>
      <c r="AB31" s="27"/>
    </row>
    <row r="32" spans="1:28" ht="15.75">
      <c r="A32" s="62">
        <f>IF(INDEX('Fiche résultats'!A$10:A$50,$Z32,1)&lt;&gt;"",INDEX('Fiche résultats'!A$10:A$50,$Z32,1),"")</f>
      </c>
      <c r="B32" s="63">
        <f>IF(INDEX('Fiche résultats'!B$10:B$50,$Z32,1)&lt;&gt;"",INDEX('Fiche résultats'!B$10:B$50,$Z32,1),"")</f>
      </c>
      <c r="C32" s="511">
        <f>IF(INDEX('Fiche résultats'!C$10:C$50,$Z32,1)&lt;&gt;"",INDEX('Fiche résultats'!C$10:C$50,$Z32,1),"")</f>
      </c>
      <c r="D32" s="512">
        <f>IF(INDEX('Fiche résultats'!D$10:D$50,$Z32,1)&lt;&gt;"",INDEX('Fiche résultats'!D$10:D$50,$Z32,1),"")</f>
      </c>
      <c r="E32" s="511">
        <f>IF(INDEX('Fiche résultats'!E$10:E$50,$Z32,1)&lt;&gt;"",INDEX('Fiche résultats'!E$10:E$50,$Z32,1),"")</f>
      </c>
      <c r="F32" s="513">
        <f>IF(INDEX('Fiche résultats'!F$10:F$50,$Z32,1)&lt;&gt;"",INDEX('Fiche résultats'!F$10:F$50,$Z32,1),"")</f>
      </c>
      <c r="G32" s="512">
        <f>IF(INDEX('Fiche résultats'!G$10:G$50,$Z32,1)&lt;&gt;"",INDEX('Fiche résultats'!G$10:G$50,$Z32,1),"")</f>
      </c>
      <c r="H32" s="64">
        <f>IF(INDEX('Fiche résultats'!H$10:H$50,$Z32,1)&lt;&gt;"",INDEX('Fiche résultats'!H$10:H$50,$Z32,1),"")</f>
      </c>
      <c r="I32" s="199">
        <f>IF(INDEX('Fiche résultats'!I$10:I$50,$Z32,1)&lt;&gt;"",INDEX('Fiche résultats'!I$10:I$50,$Z32,1),"")</f>
      </c>
      <c r="J32" s="198">
        <f>IF(INDEX('Fiche résultats'!P$10:P$50,$Z32,1)&lt;&gt;"",INDEX('Fiche résultats'!P$10:P$50,$Z32,1),"")</f>
      </c>
      <c r="K32" s="514">
        <f>IF(INDEX('Fiche résultats'!Q$10:Q$50,$Z32,1)&lt;&gt;"",INDEX('Fiche résultats'!Q$10:Q$50,$Z32,1),"")</f>
      </c>
      <c r="L32" s="515" t="e">
        <f>IF(INDEX('Fiche résultats'!#REF!,$Z32,1)&lt;&gt;"",INDEX('Fiche résultats'!#REF!,$Z32,1),"")</f>
        <v>#REF!</v>
      </c>
      <c r="M32" s="198">
        <f>IF(INDEX('Fiche résultats'!R$10:R$50,$Z32,1)&lt;&gt;"",INDEX('Fiche résultats'!R$10:R$50,$Z32,1),"")</f>
      </c>
      <c r="N32" s="516">
        <f>IF(INDEX('Fiche résultats'!S$10:S$50,$Z32,1)&lt;&gt;"",INDEX('Fiche résultats'!S$10:S$50,$Z32,1),"")</f>
      </c>
      <c r="O32" s="517" t="e">
        <f>IF(INDEX('Fiche résultats'!#REF!,$Z32,1)&lt;&gt;"",INDEX('Fiche résultats'!#REF!,$Z32,1),"")</f>
        <v>#REF!</v>
      </c>
      <c r="P32" s="31">
        <f>IF(INDEX('Fiche résultats'!T$10:T$50,$Z32,1)&lt;&gt;"",INDEX('Fiche résultats'!T$10:T$50,$Z32,1),"")</f>
      </c>
      <c r="Q32" s="511">
        <f>IF(INDEX('Fiche résultats'!V$10:V$50,$Z32,1)&lt;&gt;"",INDEX('Fiche résultats'!V$10:V$50,$Z32,1),"")</f>
      </c>
      <c r="R32" s="513">
        <f>IF(INDEX('Fiche résultats'!W$10:W$50,$Z32,1)&lt;&gt;"",INDEX('Fiche résultats'!W$10:W$50,$Z32,1),"")</f>
      </c>
      <c r="S32" s="513" t="e">
        <f>IF(INDEX('Fiche résultats'!#REF!,$Z32,1)&lt;&gt;"",INDEX('Fiche résultats'!#REF!,$Z32,1),"")</f>
        <v>#REF!</v>
      </c>
      <c r="T32" s="513" t="e">
        <f>IF(INDEX('Fiche résultats'!#REF!,$Z32,1)&lt;&gt;"",INDEX('Fiche résultats'!#REF!,$Z32,1),"")</f>
        <v>#REF!</v>
      </c>
      <c r="U32" s="518">
        <f>IF(INDEX('Fiche résultats'!X$10:X$50,$Z32,1)&lt;&gt;"",INDEX('Fiche résultats'!X$10:X$50,$Z32,1),"")</f>
      </c>
      <c r="V32" s="195">
        <f>IF(INDEX('Fiche résultats'!Y$10:Y$50,$Z32,1)&lt;&gt;"",INDEX('Fiche résultats'!Y$10:Y$50,$Z32,1),"")</f>
      </c>
      <c r="W32" s="36">
        <f>INDEX('Fiche résultats'!Z$10:Z$50,$Z32,1)</f>
        <v>0</v>
      </c>
      <c r="X32" s="32">
        <f>IF(H32&lt;&gt;"",INDEX('Fiche résultats'!AA$10:AA$50,$Z32,1),"")</f>
      </c>
      <c r="Y32" s="26"/>
      <c r="Z32" s="55">
        <f>MATCH(AA32,'Fiche résultats'!AC$10:AC$50,0)</f>
        <v>1</v>
      </c>
      <c r="AA32" s="47">
        <f t="shared" si="0"/>
        <v>1</v>
      </c>
      <c r="AB32" s="27"/>
    </row>
    <row r="33" spans="1:28" ht="15.75">
      <c r="A33" s="62">
        <f>IF(INDEX('Fiche résultats'!A$10:A$50,$Z33,1)&lt;&gt;"",INDEX('Fiche résultats'!A$10:A$50,$Z33,1),"")</f>
      </c>
      <c r="B33" s="63">
        <f>IF(INDEX('Fiche résultats'!B$10:B$50,$Z33,1)&lt;&gt;"",INDEX('Fiche résultats'!B$10:B$50,$Z33,1),"")</f>
      </c>
      <c r="C33" s="511">
        <f>IF(INDEX('Fiche résultats'!C$10:C$50,$Z33,1)&lt;&gt;"",INDEX('Fiche résultats'!C$10:C$50,$Z33,1),"")</f>
      </c>
      <c r="D33" s="512">
        <f>IF(INDEX('Fiche résultats'!D$10:D$50,$Z33,1)&lt;&gt;"",INDEX('Fiche résultats'!D$10:D$50,$Z33,1),"")</f>
      </c>
      <c r="E33" s="511">
        <f>IF(INDEX('Fiche résultats'!E$10:E$50,$Z33,1)&lt;&gt;"",INDEX('Fiche résultats'!E$10:E$50,$Z33,1),"")</f>
      </c>
      <c r="F33" s="513">
        <f>IF(INDEX('Fiche résultats'!F$10:F$50,$Z33,1)&lt;&gt;"",INDEX('Fiche résultats'!F$10:F$50,$Z33,1),"")</f>
      </c>
      <c r="G33" s="512">
        <f>IF(INDEX('Fiche résultats'!G$10:G$50,$Z33,1)&lt;&gt;"",INDEX('Fiche résultats'!G$10:G$50,$Z33,1),"")</f>
      </c>
      <c r="H33" s="64">
        <f>IF(INDEX('Fiche résultats'!H$10:H$50,$Z33,1)&lt;&gt;"",INDEX('Fiche résultats'!H$10:H$50,$Z33,1),"")</f>
      </c>
      <c r="I33" s="199">
        <f>IF(INDEX('Fiche résultats'!I$10:I$50,$Z33,1)&lt;&gt;"",INDEX('Fiche résultats'!I$10:I$50,$Z33,1),"")</f>
      </c>
      <c r="J33" s="198">
        <f>IF(INDEX('Fiche résultats'!P$10:P$50,$Z33,1)&lt;&gt;"",INDEX('Fiche résultats'!P$10:P$50,$Z33,1),"")</f>
      </c>
      <c r="K33" s="514">
        <f>IF(INDEX('Fiche résultats'!Q$10:Q$50,$Z33,1)&lt;&gt;"",INDEX('Fiche résultats'!Q$10:Q$50,$Z33,1),"")</f>
      </c>
      <c r="L33" s="515" t="e">
        <f>IF(INDEX('Fiche résultats'!#REF!,$Z33,1)&lt;&gt;"",INDEX('Fiche résultats'!#REF!,$Z33,1),"")</f>
        <v>#REF!</v>
      </c>
      <c r="M33" s="198">
        <f>IF(INDEX('Fiche résultats'!R$10:R$50,$Z33,1)&lt;&gt;"",INDEX('Fiche résultats'!R$10:R$50,$Z33,1),"")</f>
      </c>
      <c r="N33" s="516">
        <f>IF(INDEX('Fiche résultats'!S$10:S$50,$Z33,1)&lt;&gt;"",INDEX('Fiche résultats'!S$10:S$50,$Z33,1),"")</f>
      </c>
      <c r="O33" s="517" t="e">
        <f>IF(INDEX('Fiche résultats'!#REF!,$Z33,1)&lt;&gt;"",INDEX('Fiche résultats'!#REF!,$Z33,1),"")</f>
        <v>#REF!</v>
      </c>
      <c r="P33" s="31">
        <f>IF(INDEX('Fiche résultats'!T$10:T$50,$Z33,1)&lt;&gt;"",INDEX('Fiche résultats'!T$10:T$50,$Z33,1),"")</f>
      </c>
      <c r="Q33" s="511">
        <f>IF(INDEX('Fiche résultats'!V$10:V$50,$Z33,1)&lt;&gt;"",INDEX('Fiche résultats'!V$10:V$50,$Z33,1),"")</f>
      </c>
      <c r="R33" s="513">
        <f>IF(INDEX('Fiche résultats'!W$10:W$50,$Z33,1)&lt;&gt;"",INDEX('Fiche résultats'!W$10:W$50,$Z33,1),"")</f>
      </c>
      <c r="S33" s="513" t="e">
        <f>IF(INDEX('Fiche résultats'!#REF!,$Z33,1)&lt;&gt;"",INDEX('Fiche résultats'!#REF!,$Z33,1),"")</f>
        <v>#REF!</v>
      </c>
      <c r="T33" s="513" t="e">
        <f>IF(INDEX('Fiche résultats'!#REF!,$Z33,1)&lt;&gt;"",INDEX('Fiche résultats'!#REF!,$Z33,1),"")</f>
        <v>#REF!</v>
      </c>
      <c r="U33" s="518">
        <f>IF(INDEX('Fiche résultats'!X$10:X$50,$Z33,1)&lt;&gt;"",INDEX('Fiche résultats'!X$10:X$50,$Z33,1),"")</f>
      </c>
      <c r="V33" s="195">
        <f>IF(INDEX('Fiche résultats'!Y$10:Y$50,$Z33,1)&lt;&gt;"",INDEX('Fiche résultats'!Y$10:Y$50,$Z33,1),"")</f>
      </c>
      <c r="W33" s="36">
        <f>INDEX('Fiche résultats'!Z$10:Z$50,$Z33,1)</f>
        <v>0</v>
      </c>
      <c r="X33" s="32">
        <f>IF(H33&lt;&gt;"",INDEX('Fiche résultats'!AA$10:AA$50,$Z33,1),"")</f>
      </c>
      <c r="Y33" s="26"/>
      <c r="Z33" s="55">
        <f>MATCH(AA33,'Fiche résultats'!AC$10:AC$50,0)</f>
        <v>1</v>
      </c>
      <c r="AA33" s="47">
        <f t="shared" si="0"/>
        <v>1</v>
      </c>
      <c r="AB33" s="27"/>
    </row>
    <row r="34" spans="1:28" ht="15.75">
      <c r="A34" s="62">
        <f>IF(INDEX('Fiche résultats'!A$10:A$50,$Z34,1)&lt;&gt;"",INDEX('Fiche résultats'!A$10:A$50,$Z34,1),"")</f>
      </c>
      <c r="B34" s="63">
        <f>IF(INDEX('Fiche résultats'!B$10:B$50,$Z34,1)&lt;&gt;"",INDEX('Fiche résultats'!B$10:B$50,$Z34,1),"")</f>
      </c>
      <c r="C34" s="511">
        <f>IF(INDEX('Fiche résultats'!C$10:C$50,$Z34,1)&lt;&gt;"",INDEX('Fiche résultats'!C$10:C$50,$Z34,1),"")</f>
      </c>
      <c r="D34" s="512">
        <f>IF(INDEX('Fiche résultats'!D$10:D$50,$Z34,1)&lt;&gt;"",INDEX('Fiche résultats'!D$10:D$50,$Z34,1),"")</f>
      </c>
      <c r="E34" s="511">
        <f>IF(INDEX('Fiche résultats'!E$10:E$50,$Z34,1)&lt;&gt;"",INDEX('Fiche résultats'!E$10:E$50,$Z34,1),"")</f>
      </c>
      <c r="F34" s="513">
        <f>IF(INDEX('Fiche résultats'!F$10:F$50,$Z34,1)&lt;&gt;"",INDEX('Fiche résultats'!F$10:F$50,$Z34,1),"")</f>
      </c>
      <c r="G34" s="512">
        <f>IF(INDEX('Fiche résultats'!G$10:G$50,$Z34,1)&lt;&gt;"",INDEX('Fiche résultats'!G$10:G$50,$Z34,1),"")</f>
      </c>
      <c r="H34" s="64">
        <f>IF(INDEX('Fiche résultats'!H$10:H$50,$Z34,1)&lt;&gt;"",INDEX('Fiche résultats'!H$10:H$50,$Z34,1),"")</f>
      </c>
      <c r="I34" s="199">
        <f>IF(INDEX('Fiche résultats'!I$10:I$50,$Z34,1)&lt;&gt;"",INDEX('Fiche résultats'!I$10:I$50,$Z34,1),"")</f>
      </c>
      <c r="J34" s="198">
        <f>IF(INDEX('Fiche résultats'!P$10:P$50,$Z34,1)&lt;&gt;"",INDEX('Fiche résultats'!P$10:P$50,$Z34,1),"")</f>
      </c>
      <c r="K34" s="514">
        <f>IF(INDEX('Fiche résultats'!Q$10:Q$50,$Z34,1)&lt;&gt;"",INDEX('Fiche résultats'!Q$10:Q$50,$Z34,1),"")</f>
      </c>
      <c r="L34" s="515" t="e">
        <f>IF(INDEX('Fiche résultats'!#REF!,$Z34,1)&lt;&gt;"",INDEX('Fiche résultats'!#REF!,$Z34,1),"")</f>
        <v>#REF!</v>
      </c>
      <c r="M34" s="198">
        <f>IF(INDEX('Fiche résultats'!R$10:R$50,$Z34,1)&lt;&gt;"",INDEX('Fiche résultats'!R$10:R$50,$Z34,1),"")</f>
      </c>
      <c r="N34" s="516">
        <f>IF(INDEX('Fiche résultats'!S$10:S$50,$Z34,1)&lt;&gt;"",INDEX('Fiche résultats'!S$10:S$50,$Z34,1),"")</f>
      </c>
      <c r="O34" s="517" t="e">
        <f>IF(INDEX('Fiche résultats'!#REF!,$Z34,1)&lt;&gt;"",INDEX('Fiche résultats'!#REF!,$Z34,1),"")</f>
        <v>#REF!</v>
      </c>
      <c r="P34" s="31">
        <f>IF(INDEX('Fiche résultats'!T$10:T$50,$Z34,1)&lt;&gt;"",INDEX('Fiche résultats'!T$10:T$50,$Z34,1),"")</f>
      </c>
      <c r="Q34" s="511">
        <f>IF(INDEX('Fiche résultats'!V$10:V$50,$Z34,1)&lt;&gt;"",INDEX('Fiche résultats'!V$10:V$50,$Z34,1),"")</f>
      </c>
      <c r="R34" s="513">
        <f>IF(INDEX('Fiche résultats'!W$10:W$50,$Z34,1)&lt;&gt;"",INDEX('Fiche résultats'!W$10:W$50,$Z34,1),"")</f>
      </c>
      <c r="S34" s="513" t="e">
        <f>IF(INDEX('Fiche résultats'!#REF!,$Z34,1)&lt;&gt;"",INDEX('Fiche résultats'!#REF!,$Z34,1),"")</f>
        <v>#REF!</v>
      </c>
      <c r="T34" s="513" t="e">
        <f>IF(INDEX('Fiche résultats'!#REF!,$Z34,1)&lt;&gt;"",INDEX('Fiche résultats'!#REF!,$Z34,1),"")</f>
        <v>#REF!</v>
      </c>
      <c r="U34" s="518">
        <f>IF(INDEX('Fiche résultats'!X$10:X$50,$Z34,1)&lt;&gt;"",INDEX('Fiche résultats'!X$10:X$50,$Z34,1),"")</f>
      </c>
      <c r="V34" s="195">
        <f>IF(INDEX('Fiche résultats'!Y$10:Y$50,$Z34,1)&lt;&gt;"",INDEX('Fiche résultats'!Y$10:Y$50,$Z34,1),"")</f>
      </c>
      <c r="W34" s="36">
        <f>INDEX('Fiche résultats'!Z$10:Z$50,$Z34,1)</f>
        <v>0</v>
      </c>
      <c r="X34" s="32">
        <f>IF(H34&lt;&gt;"",INDEX('Fiche résultats'!AA$10:AA$50,$Z34,1),"")</f>
      </c>
      <c r="Y34" s="26"/>
      <c r="Z34" s="55">
        <f>MATCH(AA34,'Fiche résultats'!AC$10:AC$50,0)</f>
        <v>1</v>
      </c>
      <c r="AA34" s="47">
        <f t="shared" si="0"/>
        <v>1</v>
      </c>
      <c r="AB34" s="27"/>
    </row>
    <row r="35" spans="1:28" ht="15.75">
      <c r="A35" s="62">
        <f>IF(INDEX('Fiche résultats'!A$10:A$50,$Z35,1)&lt;&gt;"",INDEX('Fiche résultats'!A$10:A$50,$Z35,1),"")</f>
      </c>
      <c r="B35" s="63">
        <f>IF(INDEX('Fiche résultats'!B$10:B$50,$Z35,1)&lt;&gt;"",INDEX('Fiche résultats'!B$10:B$50,$Z35,1),"")</f>
      </c>
      <c r="C35" s="511">
        <f>IF(INDEX('Fiche résultats'!C$10:C$50,$Z35,1)&lt;&gt;"",INDEX('Fiche résultats'!C$10:C$50,$Z35,1),"")</f>
      </c>
      <c r="D35" s="512">
        <f>IF(INDEX('Fiche résultats'!D$10:D$50,$Z35,1)&lt;&gt;"",INDEX('Fiche résultats'!D$10:D$50,$Z35,1),"")</f>
      </c>
      <c r="E35" s="511">
        <f>IF(INDEX('Fiche résultats'!E$10:E$50,$Z35,1)&lt;&gt;"",INDEX('Fiche résultats'!E$10:E$50,$Z35,1),"")</f>
      </c>
      <c r="F35" s="513">
        <f>IF(INDEX('Fiche résultats'!F$10:F$50,$Z35,1)&lt;&gt;"",INDEX('Fiche résultats'!F$10:F$50,$Z35,1),"")</f>
      </c>
      <c r="G35" s="512">
        <f>IF(INDEX('Fiche résultats'!G$10:G$50,$Z35,1)&lt;&gt;"",INDEX('Fiche résultats'!G$10:G$50,$Z35,1),"")</f>
      </c>
      <c r="H35" s="64">
        <f>IF(INDEX('Fiche résultats'!H$10:H$50,$Z35,1)&lt;&gt;"",INDEX('Fiche résultats'!H$10:H$50,$Z35,1),"")</f>
      </c>
      <c r="I35" s="199">
        <f>IF(INDEX('Fiche résultats'!I$10:I$50,$Z35,1)&lt;&gt;"",INDEX('Fiche résultats'!I$10:I$50,$Z35,1),"")</f>
      </c>
      <c r="J35" s="198">
        <f>IF(INDEX('Fiche résultats'!P$10:P$50,$Z35,1)&lt;&gt;"",INDEX('Fiche résultats'!P$10:P$50,$Z35,1),"")</f>
      </c>
      <c r="K35" s="514">
        <f>IF(INDEX('Fiche résultats'!Q$10:Q$50,$Z35,1)&lt;&gt;"",INDEX('Fiche résultats'!Q$10:Q$50,$Z35,1),"")</f>
      </c>
      <c r="L35" s="515" t="e">
        <f>IF(INDEX('Fiche résultats'!#REF!,$Z35,1)&lt;&gt;"",INDEX('Fiche résultats'!#REF!,$Z35,1),"")</f>
        <v>#REF!</v>
      </c>
      <c r="M35" s="198">
        <f>IF(INDEX('Fiche résultats'!R$10:R$50,$Z35,1)&lt;&gt;"",INDEX('Fiche résultats'!R$10:R$50,$Z35,1),"")</f>
      </c>
      <c r="N35" s="516">
        <f>IF(INDEX('Fiche résultats'!S$10:S$50,$Z35,1)&lt;&gt;"",INDEX('Fiche résultats'!S$10:S$50,$Z35,1),"")</f>
      </c>
      <c r="O35" s="517" t="e">
        <f>IF(INDEX('Fiche résultats'!#REF!,$Z35,1)&lt;&gt;"",INDEX('Fiche résultats'!#REF!,$Z35,1),"")</f>
        <v>#REF!</v>
      </c>
      <c r="P35" s="31">
        <f>IF(INDEX('Fiche résultats'!T$10:T$50,$Z35,1)&lt;&gt;"",INDEX('Fiche résultats'!T$10:T$50,$Z35,1),"")</f>
      </c>
      <c r="Q35" s="511">
        <f>IF(INDEX('Fiche résultats'!V$10:V$50,$Z35,1)&lt;&gt;"",INDEX('Fiche résultats'!V$10:V$50,$Z35,1),"")</f>
      </c>
      <c r="R35" s="513">
        <f>IF(INDEX('Fiche résultats'!W$10:W$50,$Z35,1)&lt;&gt;"",INDEX('Fiche résultats'!W$10:W$50,$Z35,1),"")</f>
      </c>
      <c r="S35" s="513" t="e">
        <f>IF(INDEX('Fiche résultats'!#REF!,$Z35,1)&lt;&gt;"",INDEX('Fiche résultats'!#REF!,$Z35,1),"")</f>
        <v>#REF!</v>
      </c>
      <c r="T35" s="513" t="e">
        <f>IF(INDEX('Fiche résultats'!#REF!,$Z35,1)&lt;&gt;"",INDEX('Fiche résultats'!#REF!,$Z35,1),"")</f>
        <v>#REF!</v>
      </c>
      <c r="U35" s="518">
        <f>IF(INDEX('Fiche résultats'!X$10:X$50,$Z35,1)&lt;&gt;"",INDEX('Fiche résultats'!X$10:X$50,$Z35,1),"")</f>
      </c>
      <c r="V35" s="195">
        <f>IF(INDEX('Fiche résultats'!Y$10:Y$50,$Z35,1)&lt;&gt;"",INDEX('Fiche résultats'!Y$10:Y$50,$Z35,1),"")</f>
      </c>
      <c r="W35" s="36">
        <f>INDEX('Fiche résultats'!Z$10:Z$50,$Z35,1)</f>
        <v>0</v>
      </c>
      <c r="X35" s="32">
        <f>IF(H35&lt;&gt;"",INDEX('Fiche résultats'!AA$10:AA$50,$Z35,1),"")</f>
      </c>
      <c r="Y35" s="26"/>
      <c r="Z35" s="55">
        <f>MATCH(AA35,'Fiche résultats'!AC$10:AC$50,0)</f>
        <v>1</v>
      </c>
      <c r="AA35" s="47">
        <f t="shared" si="0"/>
        <v>1</v>
      </c>
      <c r="AB35" s="27"/>
    </row>
    <row r="36" spans="1:28" ht="15.75">
      <c r="A36" s="62">
        <f>IF(INDEX('Fiche résultats'!A$10:A$50,$Z36,1)&lt;&gt;"",INDEX('Fiche résultats'!A$10:A$50,$Z36,1),"")</f>
      </c>
      <c r="B36" s="63">
        <f>IF(INDEX('Fiche résultats'!B$10:B$50,$Z36,1)&lt;&gt;"",INDEX('Fiche résultats'!B$10:B$50,$Z36,1),"")</f>
      </c>
      <c r="C36" s="511">
        <f>IF(INDEX('Fiche résultats'!C$10:C$50,$Z36,1)&lt;&gt;"",INDEX('Fiche résultats'!C$10:C$50,$Z36,1),"")</f>
      </c>
      <c r="D36" s="512">
        <f>IF(INDEX('Fiche résultats'!D$10:D$50,$Z36,1)&lt;&gt;"",INDEX('Fiche résultats'!D$10:D$50,$Z36,1),"")</f>
      </c>
      <c r="E36" s="511">
        <f>IF(INDEX('Fiche résultats'!E$10:E$50,$Z36,1)&lt;&gt;"",INDEX('Fiche résultats'!E$10:E$50,$Z36,1),"")</f>
      </c>
      <c r="F36" s="513">
        <f>IF(INDEX('Fiche résultats'!F$10:F$50,$Z36,1)&lt;&gt;"",INDEX('Fiche résultats'!F$10:F$50,$Z36,1),"")</f>
      </c>
      <c r="G36" s="512">
        <f>IF(INDEX('Fiche résultats'!G$10:G$50,$Z36,1)&lt;&gt;"",INDEX('Fiche résultats'!G$10:G$50,$Z36,1),"")</f>
      </c>
      <c r="H36" s="64">
        <f>IF(INDEX('Fiche résultats'!H$10:H$50,$Z36,1)&lt;&gt;"",INDEX('Fiche résultats'!H$10:H$50,$Z36,1),"")</f>
      </c>
      <c r="I36" s="199">
        <f>IF(INDEX('Fiche résultats'!I$10:I$50,$Z36,1)&lt;&gt;"",INDEX('Fiche résultats'!I$10:I$50,$Z36,1),"")</f>
      </c>
      <c r="J36" s="198">
        <f>IF(INDEX('Fiche résultats'!P$10:P$50,$Z36,1)&lt;&gt;"",INDEX('Fiche résultats'!P$10:P$50,$Z36,1),"")</f>
      </c>
      <c r="K36" s="514">
        <f>IF(INDEX('Fiche résultats'!Q$10:Q$50,$Z36,1)&lt;&gt;"",INDEX('Fiche résultats'!Q$10:Q$50,$Z36,1),"")</f>
      </c>
      <c r="L36" s="515" t="e">
        <f>IF(INDEX('Fiche résultats'!#REF!,$Z36,1)&lt;&gt;"",INDEX('Fiche résultats'!#REF!,$Z36,1),"")</f>
        <v>#REF!</v>
      </c>
      <c r="M36" s="198">
        <f>IF(INDEX('Fiche résultats'!R$10:R$50,$Z36,1)&lt;&gt;"",INDEX('Fiche résultats'!R$10:R$50,$Z36,1),"")</f>
      </c>
      <c r="N36" s="516">
        <f>IF(INDEX('Fiche résultats'!S$10:S$50,$Z36,1)&lt;&gt;"",INDEX('Fiche résultats'!S$10:S$50,$Z36,1),"")</f>
      </c>
      <c r="O36" s="517" t="e">
        <f>IF(INDEX('Fiche résultats'!#REF!,$Z36,1)&lt;&gt;"",INDEX('Fiche résultats'!#REF!,$Z36,1),"")</f>
        <v>#REF!</v>
      </c>
      <c r="P36" s="31">
        <f>IF(INDEX('Fiche résultats'!T$10:T$50,$Z36,1)&lt;&gt;"",INDEX('Fiche résultats'!T$10:T$50,$Z36,1),"")</f>
      </c>
      <c r="Q36" s="511">
        <f>IF(INDEX('Fiche résultats'!V$10:V$50,$Z36,1)&lt;&gt;"",INDEX('Fiche résultats'!V$10:V$50,$Z36,1),"")</f>
      </c>
      <c r="R36" s="513">
        <f>IF(INDEX('Fiche résultats'!W$10:W$50,$Z36,1)&lt;&gt;"",INDEX('Fiche résultats'!W$10:W$50,$Z36,1),"")</f>
      </c>
      <c r="S36" s="513" t="e">
        <f>IF(INDEX('Fiche résultats'!#REF!,$Z36,1)&lt;&gt;"",INDEX('Fiche résultats'!#REF!,$Z36,1),"")</f>
        <v>#REF!</v>
      </c>
      <c r="T36" s="513" t="e">
        <f>IF(INDEX('Fiche résultats'!#REF!,$Z36,1)&lt;&gt;"",INDEX('Fiche résultats'!#REF!,$Z36,1),"")</f>
        <v>#REF!</v>
      </c>
      <c r="U36" s="518">
        <f>IF(INDEX('Fiche résultats'!X$10:X$50,$Z36,1)&lt;&gt;"",INDEX('Fiche résultats'!X$10:X$50,$Z36,1),"")</f>
      </c>
      <c r="V36" s="195">
        <f>IF(INDEX('Fiche résultats'!Y$10:Y$50,$Z36,1)&lt;&gt;"",INDEX('Fiche résultats'!Y$10:Y$50,$Z36,1),"")</f>
      </c>
      <c r="W36" s="36">
        <f>INDEX('Fiche résultats'!Z$10:Z$50,$Z36,1)</f>
        <v>0</v>
      </c>
      <c r="X36" s="32">
        <f>IF(H36&lt;&gt;"",INDEX('Fiche résultats'!AA$10:AA$50,$Z36,1),"")</f>
      </c>
      <c r="Y36" s="26"/>
      <c r="Z36" s="55">
        <f>MATCH(AA36,'Fiche résultats'!AC$10:AC$50,0)</f>
        <v>1</v>
      </c>
      <c r="AA36" s="47">
        <f t="shared" si="0"/>
        <v>1</v>
      </c>
      <c r="AB36" s="27"/>
    </row>
    <row r="37" spans="1:28" ht="15.75">
      <c r="A37" s="62">
        <f>IF(INDEX('Fiche résultats'!A$10:A$50,$Z37,1)&lt;&gt;"",INDEX('Fiche résultats'!A$10:A$50,$Z37,1),"")</f>
      </c>
      <c r="B37" s="63">
        <f>IF(INDEX('Fiche résultats'!B$10:B$50,$Z37,1)&lt;&gt;"",INDEX('Fiche résultats'!B$10:B$50,$Z37,1),"")</f>
      </c>
      <c r="C37" s="511">
        <f>IF(INDEX('Fiche résultats'!C$10:C$50,$Z37,1)&lt;&gt;"",INDEX('Fiche résultats'!C$10:C$50,$Z37,1),"")</f>
      </c>
      <c r="D37" s="512">
        <f>IF(INDEX('Fiche résultats'!D$10:D$50,$Z37,1)&lt;&gt;"",INDEX('Fiche résultats'!D$10:D$50,$Z37,1),"")</f>
      </c>
      <c r="E37" s="511">
        <f>IF(INDEX('Fiche résultats'!E$10:E$50,$Z37,1)&lt;&gt;"",INDEX('Fiche résultats'!E$10:E$50,$Z37,1),"")</f>
      </c>
      <c r="F37" s="513">
        <f>IF(INDEX('Fiche résultats'!F$10:F$50,$Z37,1)&lt;&gt;"",INDEX('Fiche résultats'!F$10:F$50,$Z37,1),"")</f>
      </c>
      <c r="G37" s="512">
        <f>IF(INDEX('Fiche résultats'!G$10:G$50,$Z37,1)&lt;&gt;"",INDEX('Fiche résultats'!G$10:G$50,$Z37,1),"")</f>
      </c>
      <c r="H37" s="64">
        <f>IF(INDEX('Fiche résultats'!H$10:H$50,$Z37,1)&lt;&gt;"",INDEX('Fiche résultats'!H$10:H$50,$Z37,1),"")</f>
      </c>
      <c r="I37" s="199">
        <f>IF(INDEX('Fiche résultats'!I$10:I$50,$Z37,1)&lt;&gt;"",INDEX('Fiche résultats'!I$10:I$50,$Z37,1),"")</f>
      </c>
      <c r="J37" s="198">
        <f>IF(INDEX('Fiche résultats'!P$10:P$50,$Z37,1)&lt;&gt;"",INDEX('Fiche résultats'!P$10:P$50,$Z37,1),"")</f>
      </c>
      <c r="K37" s="514">
        <f>IF(INDEX('Fiche résultats'!Q$10:Q$50,$Z37,1)&lt;&gt;"",INDEX('Fiche résultats'!Q$10:Q$50,$Z37,1),"")</f>
      </c>
      <c r="L37" s="515" t="e">
        <f>IF(INDEX('Fiche résultats'!#REF!,$Z37,1)&lt;&gt;"",INDEX('Fiche résultats'!#REF!,$Z37,1),"")</f>
        <v>#REF!</v>
      </c>
      <c r="M37" s="198">
        <f>IF(INDEX('Fiche résultats'!R$10:R$50,$Z37,1)&lt;&gt;"",INDEX('Fiche résultats'!R$10:R$50,$Z37,1),"")</f>
      </c>
      <c r="N37" s="516">
        <f>IF(INDEX('Fiche résultats'!S$10:S$50,$Z37,1)&lt;&gt;"",INDEX('Fiche résultats'!S$10:S$50,$Z37,1),"")</f>
      </c>
      <c r="O37" s="517" t="e">
        <f>IF(INDEX('Fiche résultats'!#REF!,$Z37,1)&lt;&gt;"",INDEX('Fiche résultats'!#REF!,$Z37,1),"")</f>
        <v>#REF!</v>
      </c>
      <c r="P37" s="31">
        <f>IF(INDEX('Fiche résultats'!T$10:T$50,$Z37,1)&lt;&gt;"",INDEX('Fiche résultats'!T$10:T$50,$Z37,1),"")</f>
      </c>
      <c r="Q37" s="511">
        <f>IF(INDEX('Fiche résultats'!V$10:V$50,$Z37,1)&lt;&gt;"",INDEX('Fiche résultats'!V$10:V$50,$Z37,1),"")</f>
      </c>
      <c r="R37" s="513">
        <f>IF(INDEX('Fiche résultats'!W$10:W$50,$Z37,1)&lt;&gt;"",INDEX('Fiche résultats'!W$10:W$50,$Z37,1),"")</f>
      </c>
      <c r="S37" s="513" t="e">
        <f>IF(INDEX('Fiche résultats'!#REF!,$Z37,1)&lt;&gt;"",INDEX('Fiche résultats'!#REF!,$Z37,1),"")</f>
        <v>#REF!</v>
      </c>
      <c r="T37" s="513" t="e">
        <f>IF(INDEX('Fiche résultats'!#REF!,$Z37,1)&lt;&gt;"",INDEX('Fiche résultats'!#REF!,$Z37,1),"")</f>
        <v>#REF!</v>
      </c>
      <c r="U37" s="518">
        <f>IF(INDEX('Fiche résultats'!X$10:X$50,$Z37,1)&lt;&gt;"",INDEX('Fiche résultats'!X$10:X$50,$Z37,1),"")</f>
      </c>
      <c r="V37" s="195">
        <f>IF(INDEX('Fiche résultats'!Y$10:Y$50,$Z37,1)&lt;&gt;"",INDEX('Fiche résultats'!Y$10:Y$50,$Z37,1),"")</f>
      </c>
      <c r="W37" s="36">
        <f>INDEX('Fiche résultats'!Z$10:Z$50,$Z37,1)</f>
        <v>0</v>
      </c>
      <c r="X37" s="32">
        <f>IF(H37&lt;&gt;"",INDEX('Fiche résultats'!AA$10:AA$50,$Z37,1),"")</f>
      </c>
      <c r="Y37" s="26"/>
      <c r="Z37" s="55">
        <f>MATCH(AA37,'Fiche résultats'!AC$10:AC$50,0)</f>
        <v>1</v>
      </c>
      <c r="AA37" s="47">
        <f t="shared" si="0"/>
        <v>1</v>
      </c>
      <c r="AB37" s="27"/>
    </row>
    <row r="38" spans="1:28" ht="15.75">
      <c r="A38" s="62">
        <f>IF(INDEX('Fiche résultats'!A$10:A$50,$Z38,1)&lt;&gt;"",INDEX('Fiche résultats'!A$10:A$50,$Z38,1),"")</f>
      </c>
      <c r="B38" s="63">
        <f>IF(INDEX('Fiche résultats'!B$10:B$50,$Z38,1)&lt;&gt;"",INDEX('Fiche résultats'!B$10:B$50,$Z38,1),"")</f>
      </c>
      <c r="C38" s="511">
        <f>IF(INDEX('Fiche résultats'!C$10:C$50,$Z38,1)&lt;&gt;"",INDEX('Fiche résultats'!C$10:C$50,$Z38,1),"")</f>
      </c>
      <c r="D38" s="512">
        <f>IF(INDEX('Fiche résultats'!D$10:D$50,$Z38,1)&lt;&gt;"",INDEX('Fiche résultats'!D$10:D$50,$Z38,1),"")</f>
      </c>
      <c r="E38" s="511">
        <f>IF(INDEX('Fiche résultats'!E$10:E$50,$Z38,1)&lt;&gt;"",INDEX('Fiche résultats'!E$10:E$50,$Z38,1),"")</f>
      </c>
      <c r="F38" s="513">
        <f>IF(INDEX('Fiche résultats'!F$10:F$50,$Z38,1)&lt;&gt;"",INDEX('Fiche résultats'!F$10:F$50,$Z38,1),"")</f>
      </c>
      <c r="G38" s="512">
        <f>IF(INDEX('Fiche résultats'!G$10:G$50,$Z38,1)&lt;&gt;"",INDEX('Fiche résultats'!G$10:G$50,$Z38,1),"")</f>
      </c>
      <c r="H38" s="64">
        <f>IF(INDEX('Fiche résultats'!H$10:H$50,$Z38,1)&lt;&gt;"",INDEX('Fiche résultats'!H$10:H$50,$Z38,1),"")</f>
      </c>
      <c r="I38" s="199">
        <f>IF(INDEX('Fiche résultats'!I$10:I$50,$Z38,1)&lt;&gt;"",INDEX('Fiche résultats'!I$10:I$50,$Z38,1),"")</f>
      </c>
      <c r="J38" s="198">
        <f>IF(INDEX('Fiche résultats'!P$10:P$50,$Z38,1)&lt;&gt;"",INDEX('Fiche résultats'!P$10:P$50,$Z38,1),"")</f>
      </c>
      <c r="K38" s="514">
        <f>IF(INDEX('Fiche résultats'!Q$10:Q$50,$Z38,1)&lt;&gt;"",INDEX('Fiche résultats'!Q$10:Q$50,$Z38,1),"")</f>
      </c>
      <c r="L38" s="515" t="e">
        <f>IF(INDEX('Fiche résultats'!#REF!,$Z38,1)&lt;&gt;"",INDEX('Fiche résultats'!#REF!,$Z38,1),"")</f>
        <v>#REF!</v>
      </c>
      <c r="M38" s="198">
        <f>IF(INDEX('Fiche résultats'!R$10:R$50,$Z38,1)&lt;&gt;"",INDEX('Fiche résultats'!R$10:R$50,$Z38,1),"")</f>
      </c>
      <c r="N38" s="516">
        <f>IF(INDEX('Fiche résultats'!S$10:S$50,$Z38,1)&lt;&gt;"",INDEX('Fiche résultats'!S$10:S$50,$Z38,1),"")</f>
      </c>
      <c r="O38" s="517" t="e">
        <f>IF(INDEX('Fiche résultats'!#REF!,$Z38,1)&lt;&gt;"",INDEX('Fiche résultats'!#REF!,$Z38,1),"")</f>
        <v>#REF!</v>
      </c>
      <c r="P38" s="31">
        <f>IF(INDEX('Fiche résultats'!T$10:T$50,$Z38,1)&lt;&gt;"",INDEX('Fiche résultats'!T$10:T$50,$Z38,1),"")</f>
      </c>
      <c r="Q38" s="511">
        <f>IF(INDEX('Fiche résultats'!V$10:V$50,$Z38,1)&lt;&gt;"",INDEX('Fiche résultats'!V$10:V$50,$Z38,1),"")</f>
      </c>
      <c r="R38" s="513">
        <f>IF(INDEX('Fiche résultats'!W$10:W$50,$Z38,1)&lt;&gt;"",INDEX('Fiche résultats'!W$10:W$50,$Z38,1),"")</f>
      </c>
      <c r="S38" s="513" t="e">
        <f>IF(INDEX('Fiche résultats'!#REF!,$Z38,1)&lt;&gt;"",INDEX('Fiche résultats'!#REF!,$Z38,1),"")</f>
        <v>#REF!</v>
      </c>
      <c r="T38" s="513" t="e">
        <f>IF(INDEX('Fiche résultats'!#REF!,$Z38,1)&lt;&gt;"",INDEX('Fiche résultats'!#REF!,$Z38,1),"")</f>
        <v>#REF!</v>
      </c>
      <c r="U38" s="518">
        <f>IF(INDEX('Fiche résultats'!X$10:X$50,$Z38,1)&lt;&gt;"",INDEX('Fiche résultats'!X$10:X$50,$Z38,1),"")</f>
      </c>
      <c r="V38" s="195">
        <f>IF(INDEX('Fiche résultats'!Y$10:Y$50,$Z38,1)&lt;&gt;"",INDEX('Fiche résultats'!Y$10:Y$50,$Z38,1),"")</f>
      </c>
      <c r="W38" s="36">
        <f>INDEX('Fiche résultats'!Z$10:Z$50,$Z38,1)</f>
        <v>0</v>
      </c>
      <c r="X38" s="32">
        <f>IF(H38&lt;&gt;"",INDEX('Fiche résultats'!AA$10:AA$50,$Z38,1),"")</f>
      </c>
      <c r="Y38" s="26"/>
      <c r="Z38" s="55">
        <f>MATCH(AA38,'Fiche résultats'!AC$10:AC$50,0)</f>
        <v>1</v>
      </c>
      <c r="AA38" s="47">
        <f t="shared" si="0"/>
        <v>1</v>
      </c>
      <c r="AB38" s="27"/>
    </row>
    <row r="39" spans="1:28" ht="15.75">
      <c r="A39" s="62">
        <f>IF(INDEX('Fiche résultats'!A$10:A$50,$Z39,1)&lt;&gt;"",INDEX('Fiche résultats'!A$10:A$50,$Z39,1),"")</f>
      </c>
      <c r="B39" s="63">
        <f>IF(INDEX('Fiche résultats'!B$10:B$50,$Z39,1)&lt;&gt;"",INDEX('Fiche résultats'!B$10:B$50,$Z39,1),"")</f>
      </c>
      <c r="C39" s="511">
        <f>IF(INDEX('Fiche résultats'!C$10:C$50,$Z39,1)&lt;&gt;"",INDEX('Fiche résultats'!C$10:C$50,$Z39,1),"")</f>
      </c>
      <c r="D39" s="512">
        <f>IF(INDEX('Fiche résultats'!D$10:D$50,$Z39,1)&lt;&gt;"",INDEX('Fiche résultats'!D$10:D$50,$Z39,1),"")</f>
      </c>
      <c r="E39" s="511">
        <f>IF(INDEX('Fiche résultats'!E$10:E$50,$Z39,1)&lt;&gt;"",INDEX('Fiche résultats'!E$10:E$50,$Z39,1),"")</f>
      </c>
      <c r="F39" s="513">
        <f>IF(INDEX('Fiche résultats'!F$10:F$50,$Z39,1)&lt;&gt;"",INDEX('Fiche résultats'!F$10:F$50,$Z39,1),"")</f>
      </c>
      <c r="G39" s="512">
        <f>IF(INDEX('Fiche résultats'!G$10:G$50,$Z39,1)&lt;&gt;"",INDEX('Fiche résultats'!G$10:G$50,$Z39,1),"")</f>
      </c>
      <c r="H39" s="64">
        <f>IF(INDEX('Fiche résultats'!H$10:H$50,$Z39,1)&lt;&gt;"",INDEX('Fiche résultats'!H$10:H$50,$Z39,1),"")</f>
      </c>
      <c r="I39" s="199">
        <f>IF(INDEX('Fiche résultats'!I$10:I$50,$Z39,1)&lt;&gt;"",INDEX('Fiche résultats'!I$10:I$50,$Z39,1),"")</f>
      </c>
      <c r="J39" s="198">
        <f>IF(INDEX('Fiche résultats'!P$10:P$50,$Z39,1)&lt;&gt;"",INDEX('Fiche résultats'!P$10:P$50,$Z39,1),"")</f>
      </c>
      <c r="K39" s="514">
        <f>IF(INDEX('Fiche résultats'!Q$10:Q$50,$Z39,1)&lt;&gt;"",INDEX('Fiche résultats'!Q$10:Q$50,$Z39,1),"")</f>
      </c>
      <c r="L39" s="515" t="e">
        <f>IF(INDEX('Fiche résultats'!#REF!,$Z39,1)&lt;&gt;"",INDEX('Fiche résultats'!#REF!,$Z39,1),"")</f>
        <v>#REF!</v>
      </c>
      <c r="M39" s="198">
        <f>IF(INDEX('Fiche résultats'!R$10:R$50,$Z39,1)&lt;&gt;"",INDEX('Fiche résultats'!R$10:R$50,$Z39,1),"")</f>
      </c>
      <c r="N39" s="516">
        <f>IF(INDEX('Fiche résultats'!S$10:S$50,$Z39,1)&lt;&gt;"",INDEX('Fiche résultats'!S$10:S$50,$Z39,1),"")</f>
      </c>
      <c r="O39" s="517" t="e">
        <f>IF(INDEX('Fiche résultats'!#REF!,$Z39,1)&lt;&gt;"",INDEX('Fiche résultats'!#REF!,$Z39,1),"")</f>
        <v>#REF!</v>
      </c>
      <c r="P39" s="31">
        <f>IF(INDEX('Fiche résultats'!T$10:T$50,$Z39,1)&lt;&gt;"",INDEX('Fiche résultats'!T$10:T$50,$Z39,1),"")</f>
      </c>
      <c r="Q39" s="511">
        <f>IF(INDEX('Fiche résultats'!V$10:V$50,$Z39,1)&lt;&gt;"",INDEX('Fiche résultats'!V$10:V$50,$Z39,1),"")</f>
      </c>
      <c r="R39" s="513">
        <f>IF(INDEX('Fiche résultats'!W$10:W$50,$Z39,1)&lt;&gt;"",INDEX('Fiche résultats'!W$10:W$50,$Z39,1),"")</f>
      </c>
      <c r="S39" s="513" t="e">
        <f>IF(INDEX('Fiche résultats'!#REF!,$Z39,1)&lt;&gt;"",INDEX('Fiche résultats'!#REF!,$Z39,1),"")</f>
        <v>#REF!</v>
      </c>
      <c r="T39" s="513" t="e">
        <f>IF(INDEX('Fiche résultats'!#REF!,$Z39,1)&lt;&gt;"",INDEX('Fiche résultats'!#REF!,$Z39,1),"")</f>
        <v>#REF!</v>
      </c>
      <c r="U39" s="518">
        <f>IF(INDEX('Fiche résultats'!X$10:X$50,$Z39,1)&lt;&gt;"",INDEX('Fiche résultats'!X$10:X$50,$Z39,1),"")</f>
      </c>
      <c r="V39" s="195">
        <f>IF(INDEX('Fiche résultats'!Y$10:Y$50,$Z39,1)&lt;&gt;"",INDEX('Fiche résultats'!Y$10:Y$50,$Z39,1),"")</f>
      </c>
      <c r="W39" s="36">
        <f>INDEX('Fiche résultats'!Z$10:Z$50,$Z39,1)</f>
        <v>0</v>
      </c>
      <c r="X39" s="32">
        <f>IF(H39&lt;&gt;"",INDEX('Fiche résultats'!AA$10:AA$50,$Z39,1),"")</f>
      </c>
      <c r="Y39" s="26"/>
      <c r="Z39" s="55">
        <f>MATCH(AA39,'Fiche résultats'!AC$10:AC$50,0)</f>
        <v>1</v>
      </c>
      <c r="AA39" s="47">
        <f t="shared" si="0"/>
        <v>1</v>
      </c>
      <c r="AB39" s="27"/>
    </row>
    <row r="40" spans="1:28" ht="15.75">
      <c r="A40" s="62">
        <f>IF(INDEX('Fiche résultats'!A$10:A$50,$Z40,1)&lt;&gt;"",INDEX('Fiche résultats'!A$10:A$50,$Z40,1),"")</f>
      </c>
      <c r="B40" s="63">
        <f>IF(INDEX('Fiche résultats'!B$10:B$50,$Z40,1)&lt;&gt;"",INDEX('Fiche résultats'!B$10:B$50,$Z40,1),"")</f>
      </c>
      <c r="C40" s="511">
        <f>IF(INDEX('Fiche résultats'!C$10:C$50,$Z40,1)&lt;&gt;"",INDEX('Fiche résultats'!C$10:C$50,$Z40,1),"")</f>
      </c>
      <c r="D40" s="512">
        <f>IF(INDEX('Fiche résultats'!D$10:D$50,$Z40,1)&lt;&gt;"",INDEX('Fiche résultats'!D$10:D$50,$Z40,1),"")</f>
      </c>
      <c r="E40" s="511">
        <f>IF(INDEX('Fiche résultats'!E$10:E$50,$Z40,1)&lt;&gt;"",INDEX('Fiche résultats'!E$10:E$50,$Z40,1),"")</f>
      </c>
      <c r="F40" s="513">
        <f>IF(INDEX('Fiche résultats'!F$10:F$50,$Z40,1)&lt;&gt;"",INDEX('Fiche résultats'!F$10:F$50,$Z40,1),"")</f>
      </c>
      <c r="G40" s="512">
        <f>IF(INDEX('Fiche résultats'!G$10:G$50,$Z40,1)&lt;&gt;"",INDEX('Fiche résultats'!G$10:G$50,$Z40,1),"")</f>
      </c>
      <c r="H40" s="64">
        <f>IF(INDEX('Fiche résultats'!H$10:H$50,$Z40,1)&lt;&gt;"",INDEX('Fiche résultats'!H$10:H$50,$Z40,1),"")</f>
      </c>
      <c r="I40" s="199">
        <f>IF(INDEX('Fiche résultats'!I$10:I$50,$Z40,1)&lt;&gt;"",INDEX('Fiche résultats'!I$10:I$50,$Z40,1),"")</f>
      </c>
      <c r="J40" s="198">
        <f>IF(INDEX('Fiche résultats'!P$10:P$50,$Z40,1)&lt;&gt;"",INDEX('Fiche résultats'!P$10:P$50,$Z40,1),"")</f>
      </c>
      <c r="K40" s="514">
        <f>IF(INDEX('Fiche résultats'!Q$10:Q$50,$Z40,1)&lt;&gt;"",INDEX('Fiche résultats'!Q$10:Q$50,$Z40,1),"")</f>
      </c>
      <c r="L40" s="515" t="e">
        <f>IF(INDEX('Fiche résultats'!#REF!,$Z40,1)&lt;&gt;"",INDEX('Fiche résultats'!#REF!,$Z40,1),"")</f>
        <v>#REF!</v>
      </c>
      <c r="M40" s="198">
        <f>IF(INDEX('Fiche résultats'!R$10:R$50,$Z40,1)&lt;&gt;"",INDEX('Fiche résultats'!R$10:R$50,$Z40,1),"")</f>
      </c>
      <c r="N40" s="516">
        <f>IF(INDEX('Fiche résultats'!S$10:S$50,$Z40,1)&lt;&gt;"",INDEX('Fiche résultats'!S$10:S$50,$Z40,1),"")</f>
      </c>
      <c r="O40" s="517" t="e">
        <f>IF(INDEX('Fiche résultats'!#REF!,$Z40,1)&lt;&gt;"",INDEX('Fiche résultats'!#REF!,$Z40,1),"")</f>
        <v>#REF!</v>
      </c>
      <c r="P40" s="31">
        <f>IF(INDEX('Fiche résultats'!T$10:T$50,$Z40,1)&lt;&gt;"",INDEX('Fiche résultats'!T$10:T$50,$Z40,1),"")</f>
      </c>
      <c r="Q40" s="511">
        <f>IF(INDEX('Fiche résultats'!V$10:V$50,$Z40,1)&lt;&gt;"",INDEX('Fiche résultats'!V$10:V$50,$Z40,1),"")</f>
      </c>
      <c r="R40" s="513">
        <f>IF(INDEX('Fiche résultats'!W$10:W$50,$Z40,1)&lt;&gt;"",INDEX('Fiche résultats'!W$10:W$50,$Z40,1),"")</f>
      </c>
      <c r="S40" s="513" t="e">
        <f>IF(INDEX('Fiche résultats'!#REF!,$Z40,1)&lt;&gt;"",INDEX('Fiche résultats'!#REF!,$Z40,1),"")</f>
        <v>#REF!</v>
      </c>
      <c r="T40" s="513" t="e">
        <f>IF(INDEX('Fiche résultats'!#REF!,$Z40,1)&lt;&gt;"",INDEX('Fiche résultats'!#REF!,$Z40,1),"")</f>
        <v>#REF!</v>
      </c>
      <c r="U40" s="518">
        <f>IF(INDEX('Fiche résultats'!X$10:X$50,$Z40,1)&lt;&gt;"",INDEX('Fiche résultats'!X$10:X$50,$Z40,1),"")</f>
      </c>
      <c r="V40" s="195">
        <f>IF(INDEX('Fiche résultats'!Y$10:Y$50,$Z40,1)&lt;&gt;"",INDEX('Fiche résultats'!Y$10:Y$50,$Z40,1),"")</f>
      </c>
      <c r="W40" s="36">
        <f>INDEX('Fiche résultats'!Z$10:Z$50,$Z40,1)</f>
        <v>0</v>
      </c>
      <c r="X40" s="32">
        <f>IF(H40&lt;&gt;"",INDEX('Fiche résultats'!AA$10:AA$50,$Z40,1),"")</f>
      </c>
      <c r="Y40" s="26"/>
      <c r="Z40" s="55">
        <f>MATCH(AA40,'Fiche résultats'!AC$10:AC$50,0)</f>
        <v>1</v>
      </c>
      <c r="AA40" s="47">
        <f t="shared" si="0"/>
        <v>1</v>
      </c>
      <c r="AB40" s="27"/>
    </row>
    <row r="41" spans="1:28" ht="15.75">
      <c r="A41" s="62">
        <f>IF(INDEX('Fiche résultats'!A$10:A$50,$Z41,1)&lt;&gt;"",INDEX('Fiche résultats'!A$10:A$50,$Z41,1),"")</f>
      </c>
      <c r="B41" s="63">
        <f>IF(INDEX('Fiche résultats'!B$10:B$50,$Z41,1)&lt;&gt;"",INDEX('Fiche résultats'!B$10:B$50,$Z41,1),"")</f>
      </c>
      <c r="C41" s="511">
        <f>IF(INDEX('Fiche résultats'!C$10:C$50,$Z41,1)&lt;&gt;"",INDEX('Fiche résultats'!C$10:C$50,$Z41,1),"")</f>
      </c>
      <c r="D41" s="512">
        <f>IF(INDEX('Fiche résultats'!D$10:D$50,$Z41,1)&lt;&gt;"",INDEX('Fiche résultats'!D$10:D$50,$Z41,1),"")</f>
      </c>
      <c r="E41" s="511">
        <f>IF(INDEX('Fiche résultats'!E$10:E$50,$Z41,1)&lt;&gt;"",INDEX('Fiche résultats'!E$10:E$50,$Z41,1),"")</f>
      </c>
      <c r="F41" s="513">
        <f>IF(INDEX('Fiche résultats'!F$10:F$50,$Z41,1)&lt;&gt;"",INDEX('Fiche résultats'!F$10:F$50,$Z41,1),"")</f>
      </c>
      <c r="G41" s="512">
        <f>IF(INDEX('Fiche résultats'!G$10:G$50,$Z41,1)&lt;&gt;"",INDEX('Fiche résultats'!G$10:G$50,$Z41,1),"")</f>
      </c>
      <c r="H41" s="64">
        <f>IF(INDEX('Fiche résultats'!H$10:H$50,$Z41,1)&lt;&gt;"",INDEX('Fiche résultats'!H$10:H$50,$Z41,1),"")</f>
      </c>
      <c r="I41" s="199">
        <f>IF(INDEX('Fiche résultats'!I$10:I$50,$Z41,1)&lt;&gt;"",INDEX('Fiche résultats'!I$10:I$50,$Z41,1),"")</f>
      </c>
      <c r="J41" s="198">
        <f>IF(INDEX('Fiche résultats'!P$10:P$50,$Z41,1)&lt;&gt;"",INDEX('Fiche résultats'!P$10:P$50,$Z41,1),"")</f>
      </c>
      <c r="K41" s="514">
        <f>IF(INDEX('Fiche résultats'!Q$10:Q$50,$Z41,1)&lt;&gt;"",INDEX('Fiche résultats'!Q$10:Q$50,$Z41,1),"")</f>
      </c>
      <c r="L41" s="515" t="e">
        <f>IF(INDEX('Fiche résultats'!#REF!,$Z41,1)&lt;&gt;"",INDEX('Fiche résultats'!#REF!,$Z41,1),"")</f>
        <v>#REF!</v>
      </c>
      <c r="M41" s="198">
        <f>IF(INDEX('Fiche résultats'!R$10:R$50,$Z41,1)&lt;&gt;"",INDEX('Fiche résultats'!R$10:R$50,$Z41,1),"")</f>
      </c>
      <c r="N41" s="516">
        <f>IF(INDEX('Fiche résultats'!S$10:S$50,$Z41,1)&lt;&gt;"",INDEX('Fiche résultats'!S$10:S$50,$Z41,1),"")</f>
      </c>
      <c r="O41" s="517" t="e">
        <f>IF(INDEX('Fiche résultats'!#REF!,$Z41,1)&lt;&gt;"",INDEX('Fiche résultats'!#REF!,$Z41,1),"")</f>
        <v>#REF!</v>
      </c>
      <c r="P41" s="31">
        <f>IF(INDEX('Fiche résultats'!T$10:T$50,$Z41,1)&lt;&gt;"",INDEX('Fiche résultats'!T$10:T$50,$Z41,1),"")</f>
      </c>
      <c r="Q41" s="511">
        <f>IF(INDEX('Fiche résultats'!V$10:V$50,$Z41,1)&lt;&gt;"",INDEX('Fiche résultats'!V$10:V$50,$Z41,1),"")</f>
      </c>
      <c r="R41" s="513">
        <f>IF(INDEX('Fiche résultats'!W$10:W$50,$Z41,1)&lt;&gt;"",INDEX('Fiche résultats'!W$10:W$50,$Z41,1),"")</f>
      </c>
      <c r="S41" s="513" t="e">
        <f>IF(INDEX('Fiche résultats'!#REF!,$Z41,1)&lt;&gt;"",INDEX('Fiche résultats'!#REF!,$Z41,1),"")</f>
        <v>#REF!</v>
      </c>
      <c r="T41" s="513" t="e">
        <f>IF(INDEX('Fiche résultats'!#REF!,$Z41,1)&lt;&gt;"",INDEX('Fiche résultats'!#REF!,$Z41,1),"")</f>
        <v>#REF!</v>
      </c>
      <c r="U41" s="518">
        <f>IF(INDEX('Fiche résultats'!X$10:X$50,$Z41,1)&lt;&gt;"",INDEX('Fiche résultats'!X$10:X$50,$Z41,1),"")</f>
      </c>
      <c r="V41" s="195">
        <f>IF(INDEX('Fiche résultats'!Y$10:Y$50,$Z41,1)&lt;&gt;"",INDEX('Fiche résultats'!Y$10:Y$50,$Z41,1),"")</f>
      </c>
      <c r="W41" s="36">
        <f>INDEX('Fiche résultats'!Z$10:Z$50,$Z41,1)</f>
        <v>0</v>
      </c>
      <c r="X41" s="32">
        <f>IF(H41&lt;&gt;"",INDEX('Fiche résultats'!AA$10:AA$50,$Z41,1),"")</f>
      </c>
      <c r="Y41" s="26"/>
      <c r="Z41" s="55">
        <f>MATCH(AA41,'Fiche résultats'!AC$10:AC$50,0)</f>
        <v>1</v>
      </c>
      <c r="AA41" s="47">
        <f t="shared" si="0"/>
        <v>1</v>
      </c>
      <c r="AB41" s="27"/>
    </row>
    <row r="42" spans="1:28" ht="15.75">
      <c r="A42" s="62">
        <f>IF(INDEX('Fiche résultats'!A$10:A$50,$Z42,1)&lt;&gt;"",INDEX('Fiche résultats'!A$10:A$50,$Z42,1),"")</f>
      </c>
      <c r="B42" s="63">
        <f>IF(INDEX('Fiche résultats'!B$10:B$50,$Z42,1)&lt;&gt;"",INDEX('Fiche résultats'!B$10:B$50,$Z42,1),"")</f>
      </c>
      <c r="C42" s="511">
        <f>IF(INDEX('Fiche résultats'!C$10:C$50,$Z42,1)&lt;&gt;"",INDEX('Fiche résultats'!C$10:C$50,$Z42,1),"")</f>
      </c>
      <c r="D42" s="512">
        <f>IF(INDEX('Fiche résultats'!D$10:D$50,$Z42,1)&lt;&gt;"",INDEX('Fiche résultats'!D$10:D$50,$Z42,1),"")</f>
      </c>
      <c r="E42" s="511">
        <f>IF(INDEX('Fiche résultats'!E$10:E$50,$Z42,1)&lt;&gt;"",INDEX('Fiche résultats'!E$10:E$50,$Z42,1),"")</f>
      </c>
      <c r="F42" s="513">
        <f>IF(INDEX('Fiche résultats'!F$10:F$50,$Z42,1)&lt;&gt;"",INDEX('Fiche résultats'!F$10:F$50,$Z42,1),"")</f>
      </c>
      <c r="G42" s="512">
        <f>IF(INDEX('Fiche résultats'!G$10:G$50,$Z42,1)&lt;&gt;"",INDEX('Fiche résultats'!G$10:G$50,$Z42,1),"")</f>
      </c>
      <c r="H42" s="64">
        <f>IF(INDEX('Fiche résultats'!H$10:H$50,$Z42,1)&lt;&gt;"",INDEX('Fiche résultats'!H$10:H$50,$Z42,1),"")</f>
      </c>
      <c r="I42" s="199">
        <f>IF(INDEX('Fiche résultats'!I$10:I$50,$Z42,1)&lt;&gt;"",INDEX('Fiche résultats'!I$10:I$50,$Z42,1),"")</f>
      </c>
      <c r="J42" s="198">
        <f>IF(INDEX('Fiche résultats'!P$10:P$50,$Z42,1)&lt;&gt;"",INDEX('Fiche résultats'!P$10:P$50,$Z42,1),"")</f>
      </c>
      <c r="K42" s="514">
        <f>IF(INDEX('Fiche résultats'!Q$10:Q$50,$Z42,1)&lt;&gt;"",INDEX('Fiche résultats'!Q$10:Q$50,$Z42,1),"")</f>
      </c>
      <c r="L42" s="515" t="e">
        <f>IF(INDEX('Fiche résultats'!#REF!,$Z42,1)&lt;&gt;"",INDEX('Fiche résultats'!#REF!,$Z42,1),"")</f>
        <v>#REF!</v>
      </c>
      <c r="M42" s="198">
        <f>IF(INDEX('Fiche résultats'!R$10:R$50,$Z42,1)&lt;&gt;"",INDEX('Fiche résultats'!R$10:R$50,$Z42,1),"")</f>
      </c>
      <c r="N42" s="516">
        <f>IF(INDEX('Fiche résultats'!S$10:S$50,$Z42,1)&lt;&gt;"",INDEX('Fiche résultats'!S$10:S$50,$Z42,1),"")</f>
      </c>
      <c r="O42" s="517" t="e">
        <f>IF(INDEX('Fiche résultats'!#REF!,$Z42,1)&lt;&gt;"",INDEX('Fiche résultats'!#REF!,$Z42,1),"")</f>
        <v>#REF!</v>
      </c>
      <c r="P42" s="31">
        <f>IF(INDEX('Fiche résultats'!T$10:T$50,$Z42,1)&lt;&gt;"",INDEX('Fiche résultats'!T$10:T$50,$Z42,1),"")</f>
      </c>
      <c r="Q42" s="511">
        <f>IF(INDEX('Fiche résultats'!V$10:V$50,$Z42,1)&lt;&gt;"",INDEX('Fiche résultats'!V$10:V$50,$Z42,1),"")</f>
      </c>
      <c r="R42" s="513">
        <f>IF(INDEX('Fiche résultats'!W$10:W$50,$Z42,1)&lt;&gt;"",INDEX('Fiche résultats'!W$10:W$50,$Z42,1),"")</f>
      </c>
      <c r="S42" s="513" t="e">
        <f>IF(INDEX('Fiche résultats'!#REF!,$Z42,1)&lt;&gt;"",INDEX('Fiche résultats'!#REF!,$Z42,1),"")</f>
        <v>#REF!</v>
      </c>
      <c r="T42" s="513" t="e">
        <f>IF(INDEX('Fiche résultats'!#REF!,$Z42,1)&lt;&gt;"",INDEX('Fiche résultats'!#REF!,$Z42,1),"")</f>
        <v>#REF!</v>
      </c>
      <c r="U42" s="518">
        <f>IF(INDEX('Fiche résultats'!X$10:X$50,$Z42,1)&lt;&gt;"",INDEX('Fiche résultats'!X$10:X$50,$Z42,1),"")</f>
      </c>
      <c r="V42" s="195">
        <f>IF(INDEX('Fiche résultats'!Y$10:Y$50,$Z42,1)&lt;&gt;"",INDEX('Fiche résultats'!Y$10:Y$50,$Z42,1),"")</f>
      </c>
      <c r="W42" s="36">
        <f>INDEX('Fiche résultats'!Z$10:Z$50,$Z42,1)</f>
        <v>0</v>
      </c>
      <c r="X42" s="32">
        <f>IF(H42&lt;&gt;"",INDEX('Fiche résultats'!AA$10:AA$50,$Z42,1),"")</f>
      </c>
      <c r="Y42" s="26"/>
      <c r="Z42" s="55">
        <f>MATCH(AA42,'Fiche résultats'!AC$10:AC$50,0)</f>
        <v>1</v>
      </c>
      <c r="AA42" s="47">
        <f t="shared" si="0"/>
        <v>1</v>
      </c>
      <c r="AB42" s="27"/>
    </row>
    <row r="43" spans="1:28" ht="15.75">
      <c r="A43" s="62">
        <f>IF(INDEX('Fiche résultats'!A$10:A$50,$Z43,1)&lt;&gt;"",INDEX('Fiche résultats'!A$10:A$50,$Z43,1),"")</f>
      </c>
      <c r="B43" s="63">
        <f>IF(INDEX('Fiche résultats'!B$10:B$50,$Z43,1)&lt;&gt;"",INDEX('Fiche résultats'!B$10:B$50,$Z43,1),"")</f>
      </c>
      <c r="C43" s="511">
        <f>IF(INDEX('Fiche résultats'!C$10:C$50,$Z43,1)&lt;&gt;"",INDEX('Fiche résultats'!C$10:C$50,$Z43,1),"")</f>
      </c>
      <c r="D43" s="512">
        <f>IF(INDEX('Fiche résultats'!D$10:D$50,$Z43,1)&lt;&gt;"",INDEX('Fiche résultats'!D$10:D$50,$Z43,1),"")</f>
      </c>
      <c r="E43" s="511">
        <f>IF(INDEX('Fiche résultats'!E$10:E$50,$Z43,1)&lt;&gt;"",INDEX('Fiche résultats'!E$10:E$50,$Z43,1),"")</f>
      </c>
      <c r="F43" s="513">
        <f>IF(INDEX('Fiche résultats'!F$10:F$50,$Z43,1)&lt;&gt;"",INDEX('Fiche résultats'!F$10:F$50,$Z43,1),"")</f>
      </c>
      <c r="G43" s="512">
        <f>IF(INDEX('Fiche résultats'!G$10:G$50,$Z43,1)&lt;&gt;"",INDEX('Fiche résultats'!G$10:G$50,$Z43,1),"")</f>
      </c>
      <c r="H43" s="64">
        <f>IF(INDEX('Fiche résultats'!H$10:H$50,$Z43,1)&lt;&gt;"",INDEX('Fiche résultats'!H$10:H$50,$Z43,1),"")</f>
      </c>
      <c r="I43" s="199">
        <f>IF(INDEX('Fiche résultats'!I$10:I$50,$Z43,1)&lt;&gt;"",INDEX('Fiche résultats'!I$10:I$50,$Z43,1),"")</f>
      </c>
      <c r="J43" s="198">
        <f>IF(INDEX('Fiche résultats'!P$10:P$50,$Z43,1)&lt;&gt;"",INDEX('Fiche résultats'!P$10:P$50,$Z43,1),"")</f>
      </c>
      <c r="K43" s="514">
        <f>IF(INDEX('Fiche résultats'!Q$10:Q$50,$Z43,1)&lt;&gt;"",INDEX('Fiche résultats'!Q$10:Q$50,$Z43,1),"")</f>
      </c>
      <c r="L43" s="515" t="e">
        <f>IF(INDEX('Fiche résultats'!#REF!,$Z43,1)&lt;&gt;"",INDEX('Fiche résultats'!#REF!,$Z43,1),"")</f>
        <v>#REF!</v>
      </c>
      <c r="M43" s="198">
        <f>IF(INDEX('Fiche résultats'!R$10:R$50,$Z43,1)&lt;&gt;"",INDEX('Fiche résultats'!R$10:R$50,$Z43,1),"")</f>
      </c>
      <c r="N43" s="516">
        <f>IF(INDEX('Fiche résultats'!S$10:S$50,$Z43,1)&lt;&gt;"",INDEX('Fiche résultats'!S$10:S$50,$Z43,1),"")</f>
      </c>
      <c r="O43" s="517" t="e">
        <f>IF(INDEX('Fiche résultats'!#REF!,$Z43,1)&lt;&gt;"",INDEX('Fiche résultats'!#REF!,$Z43,1),"")</f>
        <v>#REF!</v>
      </c>
      <c r="P43" s="31">
        <f>IF(INDEX('Fiche résultats'!T$10:T$50,$Z43,1)&lt;&gt;"",INDEX('Fiche résultats'!T$10:T$50,$Z43,1),"")</f>
      </c>
      <c r="Q43" s="511">
        <f>IF(INDEX('Fiche résultats'!V$10:V$50,$Z43,1)&lt;&gt;"",INDEX('Fiche résultats'!V$10:V$50,$Z43,1),"")</f>
      </c>
      <c r="R43" s="513">
        <f>IF(INDEX('Fiche résultats'!W$10:W$50,$Z43,1)&lt;&gt;"",INDEX('Fiche résultats'!W$10:W$50,$Z43,1),"")</f>
      </c>
      <c r="S43" s="513" t="e">
        <f>IF(INDEX('Fiche résultats'!#REF!,$Z43,1)&lt;&gt;"",INDEX('Fiche résultats'!#REF!,$Z43,1),"")</f>
        <v>#REF!</v>
      </c>
      <c r="T43" s="513" t="e">
        <f>IF(INDEX('Fiche résultats'!#REF!,$Z43,1)&lt;&gt;"",INDEX('Fiche résultats'!#REF!,$Z43,1),"")</f>
        <v>#REF!</v>
      </c>
      <c r="U43" s="518">
        <f>IF(INDEX('Fiche résultats'!X$10:X$50,$Z43,1)&lt;&gt;"",INDEX('Fiche résultats'!X$10:X$50,$Z43,1),"")</f>
      </c>
      <c r="V43" s="195">
        <f>IF(INDEX('Fiche résultats'!Y$10:Y$50,$Z43,1)&lt;&gt;"",INDEX('Fiche résultats'!Y$10:Y$50,$Z43,1),"")</f>
      </c>
      <c r="W43" s="36">
        <f>INDEX('Fiche résultats'!Z$10:Z$50,$Z43,1)</f>
        <v>0</v>
      </c>
      <c r="X43" s="32">
        <f>IF(H43&lt;&gt;"",INDEX('Fiche résultats'!AA$10:AA$50,$Z43,1),"")</f>
      </c>
      <c r="Y43" s="26"/>
      <c r="Z43" s="55">
        <f>MATCH(AA43,'Fiche résultats'!AC$10:AC$50,0)</f>
        <v>1</v>
      </c>
      <c r="AA43" s="47">
        <f t="shared" si="0"/>
        <v>1</v>
      </c>
      <c r="AB43" s="27"/>
    </row>
    <row r="44" spans="1:28" ht="15.75">
      <c r="A44" s="62">
        <f>IF(INDEX('Fiche résultats'!A$10:A$50,$Z44,1)&lt;&gt;"",INDEX('Fiche résultats'!A$10:A$50,$Z44,1),"")</f>
      </c>
      <c r="B44" s="63">
        <f>IF(INDEX('Fiche résultats'!B$10:B$50,$Z44,1)&lt;&gt;"",INDEX('Fiche résultats'!B$10:B$50,$Z44,1),"")</f>
      </c>
      <c r="C44" s="511">
        <f>IF(INDEX('Fiche résultats'!C$10:C$50,$Z44,1)&lt;&gt;"",INDEX('Fiche résultats'!C$10:C$50,$Z44,1),"")</f>
      </c>
      <c r="D44" s="512">
        <f>IF(INDEX('Fiche résultats'!D$10:D$50,$Z44,1)&lt;&gt;"",INDEX('Fiche résultats'!D$10:D$50,$Z44,1),"")</f>
      </c>
      <c r="E44" s="511">
        <f>IF(INDEX('Fiche résultats'!E$10:E$50,$Z44,1)&lt;&gt;"",INDEX('Fiche résultats'!E$10:E$50,$Z44,1),"")</f>
      </c>
      <c r="F44" s="513">
        <f>IF(INDEX('Fiche résultats'!F$10:F$50,$Z44,1)&lt;&gt;"",INDEX('Fiche résultats'!F$10:F$50,$Z44,1),"")</f>
      </c>
      <c r="G44" s="512">
        <f>IF(INDEX('Fiche résultats'!G$10:G$50,$Z44,1)&lt;&gt;"",INDEX('Fiche résultats'!G$10:G$50,$Z44,1),"")</f>
      </c>
      <c r="H44" s="64">
        <f>IF(INDEX('Fiche résultats'!H$10:H$50,$Z44,1)&lt;&gt;"",INDEX('Fiche résultats'!H$10:H$50,$Z44,1),"")</f>
      </c>
      <c r="I44" s="199">
        <f>IF(INDEX('Fiche résultats'!I$10:I$50,$Z44,1)&lt;&gt;"",INDEX('Fiche résultats'!I$10:I$50,$Z44,1),"")</f>
      </c>
      <c r="J44" s="198">
        <f>IF(INDEX('Fiche résultats'!P$10:P$50,$Z44,1)&lt;&gt;"",INDEX('Fiche résultats'!P$10:P$50,$Z44,1),"")</f>
      </c>
      <c r="K44" s="514">
        <f>IF(INDEX('Fiche résultats'!Q$10:Q$50,$Z44,1)&lt;&gt;"",INDEX('Fiche résultats'!Q$10:Q$50,$Z44,1),"")</f>
      </c>
      <c r="L44" s="515" t="e">
        <f>IF(INDEX('Fiche résultats'!#REF!,$Z44,1)&lt;&gt;"",INDEX('Fiche résultats'!#REF!,$Z44,1),"")</f>
        <v>#REF!</v>
      </c>
      <c r="M44" s="198">
        <f>IF(INDEX('Fiche résultats'!R$10:R$50,$Z44,1)&lt;&gt;"",INDEX('Fiche résultats'!R$10:R$50,$Z44,1),"")</f>
      </c>
      <c r="N44" s="516">
        <f>IF(INDEX('Fiche résultats'!S$10:S$50,$Z44,1)&lt;&gt;"",INDEX('Fiche résultats'!S$10:S$50,$Z44,1),"")</f>
      </c>
      <c r="O44" s="517" t="e">
        <f>IF(INDEX('Fiche résultats'!#REF!,$Z44,1)&lt;&gt;"",INDEX('Fiche résultats'!#REF!,$Z44,1),"")</f>
        <v>#REF!</v>
      </c>
      <c r="P44" s="31">
        <f>IF(INDEX('Fiche résultats'!T$10:T$50,$Z44,1)&lt;&gt;"",INDEX('Fiche résultats'!T$10:T$50,$Z44,1),"")</f>
      </c>
      <c r="Q44" s="511">
        <f>IF(INDEX('Fiche résultats'!V$10:V$50,$Z44,1)&lt;&gt;"",INDEX('Fiche résultats'!V$10:V$50,$Z44,1),"")</f>
      </c>
      <c r="R44" s="513">
        <f>IF(INDEX('Fiche résultats'!W$10:W$50,$Z44,1)&lt;&gt;"",INDEX('Fiche résultats'!W$10:W$50,$Z44,1),"")</f>
      </c>
      <c r="S44" s="513" t="e">
        <f>IF(INDEX('Fiche résultats'!#REF!,$Z44,1)&lt;&gt;"",INDEX('Fiche résultats'!#REF!,$Z44,1),"")</f>
        <v>#REF!</v>
      </c>
      <c r="T44" s="513" t="e">
        <f>IF(INDEX('Fiche résultats'!#REF!,$Z44,1)&lt;&gt;"",INDEX('Fiche résultats'!#REF!,$Z44,1),"")</f>
        <v>#REF!</v>
      </c>
      <c r="U44" s="518">
        <f>IF(INDEX('Fiche résultats'!X$10:X$50,$Z44,1)&lt;&gt;"",INDEX('Fiche résultats'!X$10:X$50,$Z44,1),"")</f>
      </c>
      <c r="V44" s="195">
        <f>IF(INDEX('Fiche résultats'!Y$10:Y$50,$Z44,1)&lt;&gt;"",INDEX('Fiche résultats'!Y$10:Y$50,$Z44,1),"")</f>
      </c>
      <c r="W44" s="36">
        <f>INDEX('Fiche résultats'!Z$10:Z$50,$Z44,1)</f>
        <v>0</v>
      </c>
      <c r="X44" s="32">
        <f>IF(H44&lt;&gt;"",INDEX('Fiche résultats'!AA$10:AA$50,$Z44,1),"")</f>
      </c>
      <c r="Y44" s="26"/>
      <c r="Z44" s="55">
        <f>MATCH(AA44,'Fiche résultats'!AC$10:AC$50,0)</f>
        <v>1</v>
      </c>
      <c r="AA44" s="47">
        <f t="shared" si="0"/>
        <v>1</v>
      </c>
      <c r="AB44" s="27"/>
    </row>
    <row r="45" spans="1:28" ht="15.75">
      <c r="A45" s="62">
        <f>IF(INDEX('Fiche résultats'!A$10:A$50,$Z45,1)&lt;&gt;"",INDEX('Fiche résultats'!A$10:A$50,$Z45,1),"")</f>
      </c>
      <c r="B45" s="63">
        <f>IF(INDEX('Fiche résultats'!B$10:B$50,$Z45,1)&lt;&gt;"",INDEX('Fiche résultats'!B$10:B$50,$Z45,1),"")</f>
      </c>
      <c r="C45" s="511">
        <f>IF(INDEX('Fiche résultats'!C$10:C$50,$Z45,1)&lt;&gt;"",INDEX('Fiche résultats'!C$10:C$50,$Z45,1),"")</f>
      </c>
      <c r="D45" s="512">
        <f>IF(INDEX('Fiche résultats'!D$10:D$50,$Z45,1)&lt;&gt;"",INDEX('Fiche résultats'!D$10:D$50,$Z45,1),"")</f>
      </c>
      <c r="E45" s="511">
        <f>IF(INDEX('Fiche résultats'!E$10:E$50,$Z45,1)&lt;&gt;"",INDEX('Fiche résultats'!E$10:E$50,$Z45,1),"")</f>
      </c>
      <c r="F45" s="513">
        <f>IF(INDEX('Fiche résultats'!F$10:F$50,$Z45,1)&lt;&gt;"",INDEX('Fiche résultats'!F$10:F$50,$Z45,1),"")</f>
      </c>
      <c r="G45" s="512">
        <f>IF(INDEX('Fiche résultats'!G$10:G$50,$Z45,1)&lt;&gt;"",INDEX('Fiche résultats'!G$10:G$50,$Z45,1),"")</f>
      </c>
      <c r="H45" s="64">
        <f>IF(INDEX('Fiche résultats'!H$10:H$50,$Z45,1)&lt;&gt;"",INDEX('Fiche résultats'!H$10:H$50,$Z45,1),"")</f>
      </c>
      <c r="I45" s="199">
        <f>IF(INDEX('Fiche résultats'!I$10:I$50,$Z45,1)&lt;&gt;"",INDEX('Fiche résultats'!I$10:I$50,$Z45,1),"")</f>
      </c>
      <c r="J45" s="198">
        <f>IF(INDEX('Fiche résultats'!P$10:P$50,$Z45,1)&lt;&gt;"",INDEX('Fiche résultats'!P$10:P$50,$Z45,1),"")</f>
      </c>
      <c r="K45" s="514">
        <f>IF(INDEX('Fiche résultats'!Q$10:Q$50,$Z45,1)&lt;&gt;"",INDEX('Fiche résultats'!Q$10:Q$50,$Z45,1),"")</f>
      </c>
      <c r="L45" s="515" t="e">
        <f>IF(INDEX('Fiche résultats'!#REF!,$Z45,1)&lt;&gt;"",INDEX('Fiche résultats'!#REF!,$Z45,1),"")</f>
        <v>#REF!</v>
      </c>
      <c r="M45" s="198">
        <f>IF(INDEX('Fiche résultats'!R$10:R$50,$Z45,1)&lt;&gt;"",INDEX('Fiche résultats'!R$10:R$50,$Z45,1),"")</f>
      </c>
      <c r="N45" s="516">
        <f>IF(INDEX('Fiche résultats'!S$10:S$50,$Z45,1)&lt;&gt;"",INDEX('Fiche résultats'!S$10:S$50,$Z45,1),"")</f>
      </c>
      <c r="O45" s="517" t="e">
        <f>IF(INDEX('Fiche résultats'!#REF!,$Z45,1)&lt;&gt;"",INDEX('Fiche résultats'!#REF!,$Z45,1),"")</f>
        <v>#REF!</v>
      </c>
      <c r="P45" s="31">
        <f>IF(INDEX('Fiche résultats'!T$10:T$50,$Z45,1)&lt;&gt;"",INDEX('Fiche résultats'!T$10:T$50,$Z45,1),"")</f>
      </c>
      <c r="Q45" s="511">
        <f>IF(INDEX('Fiche résultats'!V$10:V$50,$Z45,1)&lt;&gt;"",INDEX('Fiche résultats'!V$10:V$50,$Z45,1),"")</f>
      </c>
      <c r="R45" s="513">
        <f>IF(INDEX('Fiche résultats'!W$10:W$50,$Z45,1)&lt;&gt;"",INDEX('Fiche résultats'!W$10:W$50,$Z45,1),"")</f>
      </c>
      <c r="S45" s="513" t="e">
        <f>IF(INDEX('Fiche résultats'!#REF!,$Z45,1)&lt;&gt;"",INDEX('Fiche résultats'!#REF!,$Z45,1),"")</f>
        <v>#REF!</v>
      </c>
      <c r="T45" s="513" t="e">
        <f>IF(INDEX('Fiche résultats'!#REF!,$Z45,1)&lt;&gt;"",INDEX('Fiche résultats'!#REF!,$Z45,1),"")</f>
        <v>#REF!</v>
      </c>
      <c r="U45" s="518">
        <f>IF(INDEX('Fiche résultats'!X$10:X$50,$Z45,1)&lt;&gt;"",INDEX('Fiche résultats'!X$10:X$50,$Z45,1),"")</f>
      </c>
      <c r="V45" s="195">
        <f>IF(INDEX('Fiche résultats'!Y$10:Y$50,$Z45,1)&lt;&gt;"",INDEX('Fiche résultats'!Y$10:Y$50,$Z45,1),"")</f>
      </c>
      <c r="W45" s="36">
        <f>INDEX('Fiche résultats'!Z$10:Z$50,$Z45,1)</f>
        <v>0</v>
      </c>
      <c r="X45" s="32">
        <f>IF(H45&lt;&gt;"",INDEX('Fiche résultats'!AA$10:AA$50,$Z45,1),"")</f>
      </c>
      <c r="Y45" s="26"/>
      <c r="Z45" s="55">
        <f>MATCH(AA45,'Fiche résultats'!AC$10:AC$50,0)</f>
        <v>1</v>
      </c>
      <c r="AA45" s="47">
        <f t="shared" si="0"/>
        <v>1</v>
      </c>
      <c r="AB45" s="27"/>
    </row>
    <row r="46" spans="1:28" ht="15.75">
      <c r="A46" s="62">
        <f>IF(INDEX('Fiche résultats'!A$10:A$50,$Z46,1)&lt;&gt;"",INDEX('Fiche résultats'!A$10:A$50,$Z46,1),"")</f>
      </c>
      <c r="B46" s="63">
        <f>IF(INDEX('Fiche résultats'!B$10:B$50,$Z46,1)&lt;&gt;"",INDEX('Fiche résultats'!B$10:B$50,$Z46,1),"")</f>
      </c>
      <c r="C46" s="511">
        <f>IF(INDEX('Fiche résultats'!C$10:C$50,$Z46,1)&lt;&gt;"",INDEX('Fiche résultats'!C$10:C$50,$Z46,1),"")</f>
      </c>
      <c r="D46" s="512">
        <f>IF(INDEX('Fiche résultats'!D$10:D$50,$Z46,1)&lt;&gt;"",INDEX('Fiche résultats'!D$10:D$50,$Z46,1),"")</f>
      </c>
      <c r="E46" s="511">
        <f>IF(INDEX('Fiche résultats'!E$10:E$50,$Z46,1)&lt;&gt;"",INDEX('Fiche résultats'!E$10:E$50,$Z46,1),"")</f>
      </c>
      <c r="F46" s="513">
        <f>IF(INDEX('Fiche résultats'!F$10:F$50,$Z46,1)&lt;&gt;"",INDEX('Fiche résultats'!F$10:F$50,$Z46,1),"")</f>
      </c>
      <c r="G46" s="512">
        <f>IF(INDEX('Fiche résultats'!G$10:G$50,$Z46,1)&lt;&gt;"",INDEX('Fiche résultats'!G$10:G$50,$Z46,1),"")</f>
      </c>
      <c r="H46" s="64">
        <f>IF(INDEX('Fiche résultats'!H$10:H$50,$Z46,1)&lt;&gt;"",INDEX('Fiche résultats'!H$10:H$50,$Z46,1),"")</f>
      </c>
      <c r="I46" s="199">
        <f>IF(INDEX('Fiche résultats'!I$10:I$50,$Z46,1)&lt;&gt;"",INDEX('Fiche résultats'!I$10:I$50,$Z46,1),"")</f>
      </c>
      <c r="J46" s="198">
        <f>IF(INDEX('Fiche résultats'!P$10:P$50,$Z46,1)&lt;&gt;"",INDEX('Fiche résultats'!P$10:P$50,$Z46,1),"")</f>
      </c>
      <c r="K46" s="514">
        <f>IF(INDEX('Fiche résultats'!Q$10:Q$50,$Z46,1)&lt;&gt;"",INDEX('Fiche résultats'!Q$10:Q$50,$Z46,1),"")</f>
      </c>
      <c r="L46" s="515" t="e">
        <f>IF(INDEX('Fiche résultats'!#REF!,$Z46,1)&lt;&gt;"",INDEX('Fiche résultats'!#REF!,$Z46,1),"")</f>
        <v>#REF!</v>
      </c>
      <c r="M46" s="198">
        <f>IF(INDEX('Fiche résultats'!R$10:R$50,$Z46,1)&lt;&gt;"",INDEX('Fiche résultats'!R$10:R$50,$Z46,1),"")</f>
      </c>
      <c r="N46" s="516">
        <f>IF(INDEX('Fiche résultats'!S$10:S$50,$Z46,1)&lt;&gt;"",INDEX('Fiche résultats'!S$10:S$50,$Z46,1),"")</f>
      </c>
      <c r="O46" s="517" t="e">
        <f>IF(INDEX('Fiche résultats'!#REF!,$Z46,1)&lt;&gt;"",INDEX('Fiche résultats'!#REF!,$Z46,1),"")</f>
        <v>#REF!</v>
      </c>
      <c r="P46" s="31">
        <f>IF(INDEX('Fiche résultats'!T$10:T$50,$Z46,1)&lt;&gt;"",INDEX('Fiche résultats'!T$10:T$50,$Z46,1),"")</f>
      </c>
      <c r="Q46" s="511">
        <f>IF(INDEX('Fiche résultats'!V$10:V$50,$Z46,1)&lt;&gt;"",INDEX('Fiche résultats'!V$10:V$50,$Z46,1),"")</f>
      </c>
      <c r="R46" s="513">
        <f>IF(INDEX('Fiche résultats'!W$10:W$50,$Z46,1)&lt;&gt;"",INDEX('Fiche résultats'!W$10:W$50,$Z46,1),"")</f>
      </c>
      <c r="S46" s="513" t="e">
        <f>IF(INDEX('Fiche résultats'!#REF!,$Z46,1)&lt;&gt;"",INDEX('Fiche résultats'!#REF!,$Z46,1),"")</f>
        <v>#REF!</v>
      </c>
      <c r="T46" s="513" t="e">
        <f>IF(INDEX('Fiche résultats'!#REF!,$Z46,1)&lt;&gt;"",INDEX('Fiche résultats'!#REF!,$Z46,1),"")</f>
        <v>#REF!</v>
      </c>
      <c r="U46" s="518">
        <f>IF(INDEX('Fiche résultats'!X$10:X$50,$Z46,1)&lt;&gt;"",INDEX('Fiche résultats'!X$10:X$50,$Z46,1),"")</f>
      </c>
      <c r="V46" s="195">
        <f>IF(INDEX('Fiche résultats'!Y$10:Y$50,$Z46,1)&lt;&gt;"",INDEX('Fiche résultats'!Y$10:Y$50,$Z46,1),"")</f>
      </c>
      <c r="W46" s="36">
        <f>INDEX('Fiche résultats'!Z$10:Z$50,$Z46,1)</f>
        <v>0</v>
      </c>
      <c r="X46" s="32">
        <f>IF(H46&lt;&gt;"",INDEX('Fiche résultats'!AA$10:AA$50,$Z46,1),"")</f>
      </c>
      <c r="Y46" s="26"/>
      <c r="Z46" s="55">
        <f>MATCH(AA46,'Fiche résultats'!AC$10:AC$50,0)</f>
        <v>1</v>
      </c>
      <c r="AA46" s="47">
        <f t="shared" si="0"/>
        <v>1</v>
      </c>
      <c r="AB46" s="27"/>
    </row>
    <row r="47" spans="1:28" ht="15.75">
      <c r="A47" s="62">
        <f>IF(INDEX('Fiche résultats'!A$10:A$50,$Z47,1)&lt;&gt;"",INDEX('Fiche résultats'!A$10:A$50,$Z47,1),"")</f>
      </c>
      <c r="B47" s="63">
        <f>IF(INDEX('Fiche résultats'!B$10:B$50,$Z47,1)&lt;&gt;"",INDEX('Fiche résultats'!B$10:B$50,$Z47,1),"")</f>
      </c>
      <c r="C47" s="511">
        <f>IF(INDEX('Fiche résultats'!C$10:C$50,$Z47,1)&lt;&gt;"",INDEX('Fiche résultats'!C$10:C$50,$Z47,1),"")</f>
      </c>
      <c r="D47" s="512">
        <f>IF(INDEX('Fiche résultats'!D$10:D$50,$Z47,1)&lt;&gt;"",INDEX('Fiche résultats'!D$10:D$50,$Z47,1),"")</f>
      </c>
      <c r="E47" s="511">
        <f>IF(INDEX('Fiche résultats'!E$10:E$50,$Z47,1)&lt;&gt;"",INDEX('Fiche résultats'!E$10:E$50,$Z47,1),"")</f>
      </c>
      <c r="F47" s="513">
        <f>IF(INDEX('Fiche résultats'!F$10:F$50,$Z47,1)&lt;&gt;"",INDEX('Fiche résultats'!F$10:F$50,$Z47,1),"")</f>
      </c>
      <c r="G47" s="512">
        <f>IF(INDEX('Fiche résultats'!G$10:G$50,$Z47,1)&lt;&gt;"",INDEX('Fiche résultats'!G$10:G$50,$Z47,1),"")</f>
      </c>
      <c r="H47" s="64">
        <f>IF(INDEX('Fiche résultats'!H$10:H$50,$Z47,1)&lt;&gt;"",INDEX('Fiche résultats'!H$10:H$50,$Z47,1),"")</f>
      </c>
      <c r="I47" s="199">
        <f>IF(INDEX('Fiche résultats'!I$10:I$50,$Z47,1)&lt;&gt;"",INDEX('Fiche résultats'!I$10:I$50,$Z47,1),"")</f>
      </c>
      <c r="J47" s="198">
        <f>IF(INDEX('Fiche résultats'!P$10:P$50,$Z47,1)&lt;&gt;"",INDEX('Fiche résultats'!P$10:P$50,$Z47,1),"")</f>
      </c>
      <c r="K47" s="514">
        <f>IF(INDEX('Fiche résultats'!Q$10:Q$50,$Z47,1)&lt;&gt;"",INDEX('Fiche résultats'!Q$10:Q$50,$Z47,1),"")</f>
      </c>
      <c r="L47" s="515" t="e">
        <f>IF(INDEX('Fiche résultats'!#REF!,$Z47,1)&lt;&gt;"",INDEX('Fiche résultats'!#REF!,$Z47,1),"")</f>
        <v>#REF!</v>
      </c>
      <c r="M47" s="198">
        <f>IF(INDEX('Fiche résultats'!R$10:R$50,$Z47,1)&lt;&gt;"",INDEX('Fiche résultats'!R$10:R$50,$Z47,1),"")</f>
      </c>
      <c r="N47" s="516">
        <f>IF(INDEX('Fiche résultats'!S$10:S$50,$Z47,1)&lt;&gt;"",INDEX('Fiche résultats'!S$10:S$50,$Z47,1),"")</f>
      </c>
      <c r="O47" s="517" t="e">
        <f>IF(INDEX('Fiche résultats'!#REF!,$Z47,1)&lt;&gt;"",INDEX('Fiche résultats'!#REF!,$Z47,1),"")</f>
        <v>#REF!</v>
      </c>
      <c r="P47" s="31">
        <f>IF(INDEX('Fiche résultats'!T$10:T$50,$Z47,1)&lt;&gt;"",INDEX('Fiche résultats'!T$10:T$50,$Z47,1),"")</f>
      </c>
      <c r="Q47" s="511">
        <f>IF(INDEX('Fiche résultats'!V$10:V$50,$Z47,1)&lt;&gt;"",INDEX('Fiche résultats'!V$10:V$50,$Z47,1),"")</f>
      </c>
      <c r="R47" s="513">
        <f>IF(INDEX('Fiche résultats'!W$10:W$50,$Z47,1)&lt;&gt;"",INDEX('Fiche résultats'!W$10:W$50,$Z47,1),"")</f>
      </c>
      <c r="S47" s="513" t="e">
        <f>IF(INDEX('Fiche résultats'!#REF!,$Z47,1)&lt;&gt;"",INDEX('Fiche résultats'!#REF!,$Z47,1),"")</f>
        <v>#REF!</v>
      </c>
      <c r="T47" s="513" t="e">
        <f>IF(INDEX('Fiche résultats'!#REF!,$Z47,1)&lt;&gt;"",INDEX('Fiche résultats'!#REF!,$Z47,1),"")</f>
        <v>#REF!</v>
      </c>
      <c r="U47" s="518">
        <f>IF(INDEX('Fiche résultats'!X$10:X$50,$Z47,1)&lt;&gt;"",INDEX('Fiche résultats'!X$10:X$50,$Z47,1),"")</f>
      </c>
      <c r="V47" s="195">
        <f>IF(INDEX('Fiche résultats'!Y$10:Y$50,$Z47,1)&lt;&gt;"",INDEX('Fiche résultats'!Y$10:Y$50,$Z47,1),"")</f>
      </c>
      <c r="W47" s="36">
        <f>INDEX('Fiche résultats'!Z$10:Z$50,$Z47,1)</f>
        <v>0</v>
      </c>
      <c r="X47" s="32">
        <f>IF(H47&lt;&gt;"",INDEX('Fiche résultats'!AA$10:AA$50,$Z47,1),"")</f>
      </c>
      <c r="Y47" s="26"/>
      <c r="Z47" s="55">
        <f>MATCH(AA47,'Fiche résultats'!AC$10:AC$50,0)</f>
        <v>1</v>
      </c>
      <c r="AA47" s="47">
        <f t="shared" si="0"/>
        <v>1</v>
      </c>
      <c r="AB47" s="27"/>
    </row>
    <row r="48" spans="1:28" ht="15.75">
      <c r="A48" s="62">
        <f>IF(INDEX('Fiche résultats'!A$10:A$50,$Z48,1)&lt;&gt;"",INDEX('Fiche résultats'!A$10:A$50,$Z48,1),"")</f>
      </c>
      <c r="B48" s="63">
        <f>IF(INDEX('Fiche résultats'!B$10:B$50,$Z48,1)&lt;&gt;"",INDEX('Fiche résultats'!B$10:B$50,$Z48,1),"")</f>
      </c>
      <c r="C48" s="511">
        <f>IF(INDEX('Fiche résultats'!C$10:C$50,$Z48,1)&lt;&gt;"",INDEX('Fiche résultats'!C$10:C$50,$Z48,1),"")</f>
      </c>
      <c r="D48" s="512">
        <f>IF(INDEX('Fiche résultats'!D$10:D$50,$Z48,1)&lt;&gt;"",INDEX('Fiche résultats'!D$10:D$50,$Z48,1),"")</f>
      </c>
      <c r="E48" s="511">
        <f>IF(INDEX('Fiche résultats'!E$10:E$50,$Z48,1)&lt;&gt;"",INDEX('Fiche résultats'!E$10:E$50,$Z48,1),"")</f>
      </c>
      <c r="F48" s="513">
        <f>IF(INDEX('Fiche résultats'!F$10:F$50,$Z48,1)&lt;&gt;"",INDEX('Fiche résultats'!F$10:F$50,$Z48,1),"")</f>
      </c>
      <c r="G48" s="512">
        <f>IF(INDEX('Fiche résultats'!G$10:G$50,$Z48,1)&lt;&gt;"",INDEX('Fiche résultats'!G$10:G$50,$Z48,1),"")</f>
      </c>
      <c r="H48" s="64">
        <f>IF(INDEX('Fiche résultats'!H$10:H$50,$Z48,1)&lt;&gt;"",INDEX('Fiche résultats'!H$10:H$50,$Z48,1),"")</f>
      </c>
      <c r="I48" s="199">
        <f>IF(INDEX('Fiche résultats'!I$10:I$50,$Z48,1)&lt;&gt;"",INDEX('Fiche résultats'!I$10:I$50,$Z48,1),"")</f>
      </c>
      <c r="J48" s="198">
        <f>IF(INDEX('Fiche résultats'!P$10:P$50,$Z48,1)&lt;&gt;"",INDEX('Fiche résultats'!P$10:P$50,$Z48,1),"")</f>
      </c>
      <c r="K48" s="514">
        <f>IF(INDEX('Fiche résultats'!Q$10:Q$50,$Z48,1)&lt;&gt;"",INDEX('Fiche résultats'!Q$10:Q$50,$Z48,1),"")</f>
      </c>
      <c r="L48" s="515" t="e">
        <f>IF(INDEX('Fiche résultats'!#REF!,$Z48,1)&lt;&gt;"",INDEX('Fiche résultats'!#REF!,$Z48,1),"")</f>
        <v>#REF!</v>
      </c>
      <c r="M48" s="198">
        <f>IF(INDEX('Fiche résultats'!R$10:R$50,$Z48,1)&lt;&gt;"",INDEX('Fiche résultats'!R$10:R$50,$Z48,1),"")</f>
      </c>
      <c r="N48" s="516">
        <f>IF(INDEX('Fiche résultats'!S$10:S$50,$Z48,1)&lt;&gt;"",INDEX('Fiche résultats'!S$10:S$50,$Z48,1),"")</f>
      </c>
      <c r="O48" s="517" t="e">
        <f>IF(INDEX('Fiche résultats'!#REF!,$Z48,1)&lt;&gt;"",INDEX('Fiche résultats'!#REF!,$Z48,1),"")</f>
        <v>#REF!</v>
      </c>
      <c r="P48" s="31">
        <f>IF(INDEX('Fiche résultats'!T$10:T$50,$Z48,1)&lt;&gt;"",INDEX('Fiche résultats'!T$10:T$50,$Z48,1),"")</f>
      </c>
      <c r="Q48" s="511">
        <f>IF(INDEX('Fiche résultats'!V$10:V$50,$Z48,1)&lt;&gt;"",INDEX('Fiche résultats'!V$10:V$50,$Z48,1),"")</f>
      </c>
      <c r="R48" s="513">
        <f>IF(INDEX('Fiche résultats'!W$10:W$50,$Z48,1)&lt;&gt;"",INDEX('Fiche résultats'!W$10:W$50,$Z48,1),"")</f>
      </c>
      <c r="S48" s="513" t="e">
        <f>IF(INDEX('Fiche résultats'!#REF!,$Z48,1)&lt;&gt;"",INDEX('Fiche résultats'!#REF!,$Z48,1),"")</f>
        <v>#REF!</v>
      </c>
      <c r="T48" s="513" t="e">
        <f>IF(INDEX('Fiche résultats'!#REF!,$Z48,1)&lt;&gt;"",INDEX('Fiche résultats'!#REF!,$Z48,1),"")</f>
        <v>#REF!</v>
      </c>
      <c r="U48" s="518">
        <f>IF(INDEX('Fiche résultats'!X$10:X$50,$Z48,1)&lt;&gt;"",INDEX('Fiche résultats'!X$10:X$50,$Z48,1),"")</f>
      </c>
      <c r="V48" s="195">
        <f>IF(INDEX('Fiche résultats'!Y$10:Y$50,$Z48,1)&lt;&gt;"",INDEX('Fiche résultats'!Y$10:Y$50,$Z48,1),"")</f>
      </c>
      <c r="W48" s="36">
        <f>INDEX('Fiche résultats'!Z$10:Z$50,$Z48,1)</f>
        <v>0</v>
      </c>
      <c r="X48" s="32">
        <f>IF(H48&lt;&gt;"",INDEX('Fiche résultats'!AA$10:AA$50,$Z48,1),"")</f>
      </c>
      <c r="Y48" s="26"/>
      <c r="Z48" s="55">
        <f>MATCH(AA48,'Fiche résultats'!AC$10:AC$50,0)</f>
        <v>1</v>
      </c>
      <c r="AA48" s="47">
        <f t="shared" si="0"/>
        <v>1</v>
      </c>
      <c r="AB48" s="27"/>
    </row>
    <row r="49" spans="1:28" ht="15.75" customHeight="1" hidden="1">
      <c r="A49" s="523" t="s">
        <v>63</v>
      </c>
      <c r="B49" s="524"/>
      <c r="C49" s="524"/>
      <c r="D49" s="524"/>
      <c r="E49" s="525"/>
      <c r="F49" s="526"/>
      <c r="G49" s="526"/>
      <c r="H49" s="61"/>
      <c r="I49" s="60"/>
      <c r="J49" s="60"/>
      <c r="K49" s="525"/>
      <c r="L49" s="526"/>
      <c r="M49" s="60"/>
      <c r="N49" s="527"/>
      <c r="O49" s="526"/>
      <c r="P49" s="57"/>
      <c r="Q49" s="525"/>
      <c r="R49" s="526"/>
      <c r="S49" s="526"/>
      <c r="T49" s="526"/>
      <c r="U49" s="526"/>
      <c r="V49" s="196"/>
      <c r="W49" s="58"/>
      <c r="X49" s="59">
        <f>'Fiche résultats'!AA50</f>
        <v>1</v>
      </c>
      <c r="Y49" s="44"/>
      <c r="Z49" s="144"/>
      <c r="AA49" s="144"/>
      <c r="AB49" s="27"/>
    </row>
    <row r="50" ht="15" customHeight="1"/>
    <row r="51" spans="1:28" ht="12.75" customHeight="1">
      <c r="A51" s="14"/>
      <c r="B51" s="14"/>
      <c r="C51" s="14"/>
      <c r="E51" s="14"/>
      <c r="F51" s="14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4"/>
      <c r="R51" s="14"/>
      <c r="S51" s="14"/>
      <c r="T51" s="14"/>
      <c r="U51" s="14"/>
      <c r="V51" s="14"/>
      <c r="W51" s="14"/>
      <c r="X51" s="14"/>
      <c r="Z51" s="10"/>
      <c r="AA51" s="10"/>
      <c r="AB51" s="10"/>
    </row>
    <row r="52" spans="1:28" ht="12.75" customHeight="1">
      <c r="A52" s="14"/>
      <c r="B52" s="14"/>
      <c r="C52" s="14"/>
      <c r="E52" s="14"/>
      <c r="F52" s="14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4"/>
      <c r="S52" s="14"/>
      <c r="T52" s="18"/>
      <c r="U52" s="18"/>
      <c r="V52" s="18"/>
      <c r="W52" s="18"/>
      <c r="X52" s="18"/>
      <c r="Z52" s="10"/>
      <c r="AA52" s="10"/>
      <c r="AB52" s="10"/>
    </row>
    <row r="53" spans="1:28" ht="12.75" customHeight="1">
      <c r="A53" s="14"/>
      <c r="B53" s="14"/>
      <c r="C53" s="14"/>
      <c r="E53" s="14"/>
      <c r="F53" s="14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4"/>
      <c r="R53" s="14"/>
      <c r="S53" s="14"/>
      <c r="T53" s="14"/>
      <c r="U53" s="14"/>
      <c r="V53" s="14"/>
      <c r="W53" s="14"/>
      <c r="X53" s="14"/>
      <c r="Z53" s="10"/>
      <c r="AA53" s="10"/>
      <c r="AB53" s="10"/>
    </row>
    <row r="54" spans="1:28" ht="12.75" customHeight="1">
      <c r="A54" s="14"/>
      <c r="B54" s="14"/>
      <c r="C54" s="14"/>
      <c r="E54" s="14"/>
      <c r="F54" s="14"/>
      <c r="G54" s="9"/>
      <c r="H54" s="9"/>
      <c r="I54" s="9"/>
      <c r="J54" s="9"/>
      <c r="K54" s="9"/>
      <c r="L54" s="9"/>
      <c r="M54" s="9"/>
      <c r="N54" s="9"/>
      <c r="O54" s="9"/>
      <c r="P54" s="9"/>
      <c r="Q54" s="14"/>
      <c r="R54" s="14"/>
      <c r="S54" s="14"/>
      <c r="T54" s="14"/>
      <c r="U54" s="14"/>
      <c r="V54" s="14"/>
      <c r="W54" s="14"/>
      <c r="X54" s="14"/>
      <c r="Z54" s="7"/>
      <c r="AA54" s="7"/>
      <c r="AB54" s="7"/>
    </row>
    <row r="55" spans="1:28" ht="12.75" customHeight="1">
      <c r="A55" s="14"/>
      <c r="B55" s="14"/>
      <c r="C55" s="14"/>
      <c r="E55" s="14"/>
      <c r="F55" s="14"/>
      <c r="G55" s="9"/>
      <c r="H55" s="9"/>
      <c r="I55" s="9"/>
      <c r="J55" s="9"/>
      <c r="K55" s="9"/>
      <c r="L55" s="9"/>
      <c r="M55" s="9"/>
      <c r="N55" s="9"/>
      <c r="O55" s="9"/>
      <c r="P55" s="9"/>
      <c r="Q55" s="14"/>
      <c r="R55" s="14"/>
      <c r="S55" s="14"/>
      <c r="T55" s="14"/>
      <c r="U55" s="14"/>
      <c r="V55" s="14"/>
      <c r="W55" s="14"/>
      <c r="X55" s="14"/>
      <c r="Z55" s="7"/>
      <c r="AA55" s="7"/>
      <c r="AB55" s="7"/>
    </row>
    <row r="56" spans="1:28" ht="12.75" customHeight="1">
      <c r="A56" s="14"/>
      <c r="B56" s="14"/>
      <c r="C56" s="14"/>
      <c r="E56" s="14"/>
      <c r="F56" s="14"/>
      <c r="G56" s="9"/>
      <c r="H56" s="9"/>
      <c r="I56" s="9"/>
      <c r="J56" s="9"/>
      <c r="K56" s="9"/>
      <c r="L56" s="9"/>
      <c r="M56" s="9"/>
      <c r="N56" s="9"/>
      <c r="O56" s="9"/>
      <c r="P56" s="9"/>
      <c r="Q56" s="14"/>
      <c r="R56" s="14"/>
      <c r="S56" s="14"/>
      <c r="T56" s="14"/>
      <c r="U56" s="14"/>
      <c r="V56" s="14"/>
      <c r="W56" s="14"/>
      <c r="X56" s="14"/>
      <c r="Z56" s="7"/>
      <c r="AA56" s="7"/>
      <c r="AB56" s="7"/>
    </row>
    <row r="57" spans="1:28" ht="12.75">
      <c r="A57" s="14"/>
      <c r="B57" s="14"/>
      <c r="C57" s="14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7"/>
      <c r="S57" s="17"/>
      <c r="T57" s="18"/>
      <c r="U57" s="18"/>
      <c r="V57" s="18"/>
      <c r="W57" s="18"/>
      <c r="X57" s="9"/>
      <c r="Z57" s="8"/>
      <c r="AA57" s="8"/>
      <c r="AB57" s="8"/>
    </row>
    <row r="58" spans="1:28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"/>
      <c r="S58" s="9"/>
      <c r="T58" s="9"/>
      <c r="U58" s="9"/>
      <c r="V58" s="9"/>
      <c r="W58" s="9"/>
      <c r="X58" s="9"/>
      <c r="Z58" s="5"/>
      <c r="AA58" s="5"/>
      <c r="AB58" s="5"/>
    </row>
    <row r="59" spans="1:28" ht="12.75">
      <c r="A59" s="19"/>
      <c r="B59" s="19"/>
      <c r="C59" s="14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9"/>
      <c r="S59" s="9"/>
      <c r="T59" s="9"/>
      <c r="U59" s="9"/>
      <c r="V59" s="9"/>
      <c r="W59" s="9"/>
      <c r="X59" s="9"/>
      <c r="Z59" s="5"/>
      <c r="AA59" s="5"/>
      <c r="AB59" s="5"/>
    </row>
    <row r="60" spans="1:28" ht="12.75">
      <c r="A60" s="14"/>
      <c r="B60" s="14"/>
      <c r="C60" s="14"/>
      <c r="D60" s="9"/>
      <c r="E60" s="20"/>
      <c r="F60" s="20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9"/>
      <c r="S60" s="9"/>
      <c r="T60" s="9"/>
      <c r="U60" s="9"/>
      <c r="V60" s="9"/>
      <c r="W60" s="9"/>
      <c r="X60" s="9"/>
      <c r="Z60" s="5"/>
      <c r="AA60" s="5"/>
      <c r="AB60" s="5"/>
    </row>
    <row r="61" spans="1:2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17"/>
      <c r="S61" s="17"/>
      <c r="T61" s="18"/>
      <c r="U61" s="18"/>
      <c r="V61" s="18"/>
      <c r="W61" s="18"/>
      <c r="X61" s="9"/>
      <c r="Z61" s="12"/>
      <c r="AA61" s="12"/>
      <c r="AB61" s="12"/>
    </row>
    <row r="62" spans="1:28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7"/>
      <c r="S62" s="17"/>
      <c r="T62" s="9"/>
      <c r="U62" s="9"/>
      <c r="V62" s="9"/>
      <c r="W62" s="9"/>
      <c r="X62" s="9"/>
      <c r="Z62" s="5"/>
      <c r="AA62" s="5"/>
      <c r="AB62" s="5"/>
    </row>
    <row r="63" spans="1:28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17"/>
      <c r="S63" s="17"/>
      <c r="T63" s="9"/>
      <c r="U63" s="9"/>
      <c r="V63" s="9"/>
      <c r="W63" s="9"/>
      <c r="X63" s="9"/>
      <c r="Z63" s="4"/>
      <c r="AA63" s="4"/>
      <c r="AB63" s="4"/>
    </row>
    <row r="64" spans="1:24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9"/>
      <c r="S64" s="9"/>
      <c r="T64" s="14"/>
      <c r="U64" s="14"/>
      <c r="V64" s="14"/>
      <c r="W64" s="14"/>
      <c r="X64" s="14"/>
    </row>
    <row r="65" spans="1:2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7"/>
      <c r="S65" s="17"/>
      <c r="T65" s="18"/>
      <c r="U65" s="18"/>
      <c r="V65" s="18"/>
      <c r="W65" s="18"/>
      <c r="X65" s="9"/>
    </row>
    <row r="66" spans="1:24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9"/>
      <c r="S66" s="9"/>
      <c r="T66" s="9"/>
      <c r="U66" s="9"/>
      <c r="V66" s="9"/>
      <c r="W66" s="9"/>
      <c r="X66" s="9"/>
    </row>
    <row r="67" spans="1:24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9"/>
      <c r="S67" s="9"/>
      <c r="T67" s="9"/>
      <c r="U67" s="9"/>
      <c r="V67" s="9"/>
      <c r="W67" s="9"/>
      <c r="X67" s="9"/>
    </row>
  </sheetData>
  <sheetProtection sheet="1" objects="1" scenarios="1"/>
  <mergeCells count="227">
    <mergeCell ref="C33:D33"/>
    <mergeCell ref="E33:G33"/>
    <mergeCell ref="K33:L33"/>
    <mergeCell ref="N33:O33"/>
    <mergeCell ref="Q33:U33"/>
    <mergeCell ref="C32:D32"/>
    <mergeCell ref="E32:G32"/>
    <mergeCell ref="K32:L32"/>
    <mergeCell ref="N32:O32"/>
    <mergeCell ref="Q32:U32"/>
    <mergeCell ref="C31:D31"/>
    <mergeCell ref="E31:G31"/>
    <mergeCell ref="K31:L31"/>
    <mergeCell ref="N31:O31"/>
    <mergeCell ref="Q31:U31"/>
    <mergeCell ref="C30:D30"/>
    <mergeCell ref="E30:G30"/>
    <mergeCell ref="K30:L30"/>
    <mergeCell ref="N30:O30"/>
    <mergeCell ref="Q30:U30"/>
    <mergeCell ref="Q27:U27"/>
    <mergeCell ref="C26:D26"/>
    <mergeCell ref="E26:G26"/>
    <mergeCell ref="K26:L26"/>
    <mergeCell ref="N26:O26"/>
    <mergeCell ref="Q26:U26"/>
    <mergeCell ref="C29:D29"/>
    <mergeCell ref="E29:G29"/>
    <mergeCell ref="K29:L29"/>
    <mergeCell ref="N29:O29"/>
    <mergeCell ref="Q29:U29"/>
    <mergeCell ref="C28:D28"/>
    <mergeCell ref="E28:G28"/>
    <mergeCell ref="K28:L28"/>
    <mergeCell ref="N28:O28"/>
    <mergeCell ref="Q28:U28"/>
    <mergeCell ref="C47:D47"/>
    <mergeCell ref="E47:G47"/>
    <mergeCell ref="K47:L47"/>
    <mergeCell ref="N47:O47"/>
    <mergeCell ref="Q47:U47"/>
    <mergeCell ref="C48:D48"/>
    <mergeCell ref="A49:D49"/>
    <mergeCell ref="C46:D46"/>
    <mergeCell ref="E46:G46"/>
    <mergeCell ref="K46:L46"/>
    <mergeCell ref="N46:O46"/>
    <mergeCell ref="Q46:U46"/>
    <mergeCell ref="E49:G49"/>
    <mergeCell ref="K49:L49"/>
    <mergeCell ref="N49:O49"/>
    <mergeCell ref="Q49:U49"/>
    <mergeCell ref="K44:L44"/>
    <mergeCell ref="N44:O44"/>
    <mergeCell ref="Q44:U44"/>
    <mergeCell ref="E48:G48"/>
    <mergeCell ref="K48:L48"/>
    <mergeCell ref="N48:O48"/>
    <mergeCell ref="Q48:U48"/>
    <mergeCell ref="K42:L42"/>
    <mergeCell ref="N42:O42"/>
    <mergeCell ref="Q42:U42"/>
    <mergeCell ref="C45:D45"/>
    <mergeCell ref="E45:G45"/>
    <mergeCell ref="K45:L45"/>
    <mergeCell ref="N45:O45"/>
    <mergeCell ref="Q45:U45"/>
    <mergeCell ref="C44:D44"/>
    <mergeCell ref="E44:G44"/>
    <mergeCell ref="K40:L40"/>
    <mergeCell ref="N40:O40"/>
    <mergeCell ref="Q40:U40"/>
    <mergeCell ref="C43:D43"/>
    <mergeCell ref="E43:G43"/>
    <mergeCell ref="K43:L43"/>
    <mergeCell ref="N43:O43"/>
    <mergeCell ref="Q43:U43"/>
    <mergeCell ref="C42:D42"/>
    <mergeCell ref="E42:G42"/>
    <mergeCell ref="K38:L38"/>
    <mergeCell ref="N38:O38"/>
    <mergeCell ref="Q38:U38"/>
    <mergeCell ref="C41:D41"/>
    <mergeCell ref="E41:G41"/>
    <mergeCell ref="K41:L41"/>
    <mergeCell ref="N41:O41"/>
    <mergeCell ref="Q41:U41"/>
    <mergeCell ref="C40:D40"/>
    <mergeCell ref="E40:G40"/>
    <mergeCell ref="K36:L36"/>
    <mergeCell ref="N36:O36"/>
    <mergeCell ref="Q36:U36"/>
    <mergeCell ref="C39:D39"/>
    <mergeCell ref="E39:G39"/>
    <mergeCell ref="K39:L39"/>
    <mergeCell ref="N39:O39"/>
    <mergeCell ref="Q39:U39"/>
    <mergeCell ref="C38:D38"/>
    <mergeCell ref="E38:G38"/>
    <mergeCell ref="K34:L34"/>
    <mergeCell ref="N34:O34"/>
    <mergeCell ref="Q34:U34"/>
    <mergeCell ref="C37:D37"/>
    <mergeCell ref="E37:G37"/>
    <mergeCell ref="K37:L37"/>
    <mergeCell ref="N37:O37"/>
    <mergeCell ref="Q37:U37"/>
    <mergeCell ref="C36:D36"/>
    <mergeCell ref="E36:G36"/>
    <mergeCell ref="K25:L25"/>
    <mergeCell ref="N25:O25"/>
    <mergeCell ref="Q25:U25"/>
    <mergeCell ref="C35:D35"/>
    <mergeCell ref="E35:G35"/>
    <mergeCell ref="K35:L35"/>
    <mergeCell ref="N35:O35"/>
    <mergeCell ref="Q35:U35"/>
    <mergeCell ref="C34:D34"/>
    <mergeCell ref="E34:G34"/>
    <mergeCell ref="C27:D27"/>
    <mergeCell ref="E27:G27"/>
    <mergeCell ref="K27:L27"/>
    <mergeCell ref="N27:O27"/>
    <mergeCell ref="C23:D23"/>
    <mergeCell ref="E23:G23"/>
    <mergeCell ref="K23:L23"/>
    <mergeCell ref="N23:O23"/>
    <mergeCell ref="C25:D25"/>
    <mergeCell ref="E25:G25"/>
    <mergeCell ref="N21:O21"/>
    <mergeCell ref="Q21:U21"/>
    <mergeCell ref="C24:D24"/>
    <mergeCell ref="E24:G24"/>
    <mergeCell ref="K24:L24"/>
    <mergeCell ref="N24:O24"/>
    <mergeCell ref="Q24:U24"/>
    <mergeCell ref="Q23:U23"/>
    <mergeCell ref="N19:O19"/>
    <mergeCell ref="Q19:U19"/>
    <mergeCell ref="C22:D22"/>
    <mergeCell ref="E22:G22"/>
    <mergeCell ref="K22:L22"/>
    <mergeCell ref="N22:O22"/>
    <mergeCell ref="Q22:U22"/>
    <mergeCell ref="C21:D21"/>
    <mergeCell ref="E21:G21"/>
    <mergeCell ref="K21:L21"/>
    <mergeCell ref="N17:O17"/>
    <mergeCell ref="Q17:U17"/>
    <mergeCell ref="C20:D20"/>
    <mergeCell ref="E20:G20"/>
    <mergeCell ref="K20:L20"/>
    <mergeCell ref="N20:O20"/>
    <mergeCell ref="Q20:U20"/>
    <mergeCell ref="C19:D19"/>
    <mergeCell ref="E19:G19"/>
    <mergeCell ref="K19:L19"/>
    <mergeCell ref="N15:O15"/>
    <mergeCell ref="Q15:U15"/>
    <mergeCell ref="C18:D18"/>
    <mergeCell ref="E18:G18"/>
    <mergeCell ref="K18:L18"/>
    <mergeCell ref="N18:O18"/>
    <mergeCell ref="Q18:U18"/>
    <mergeCell ref="C17:D17"/>
    <mergeCell ref="E17:G17"/>
    <mergeCell ref="K17:L17"/>
    <mergeCell ref="N13:O13"/>
    <mergeCell ref="Q13:U13"/>
    <mergeCell ref="C16:D16"/>
    <mergeCell ref="E16:G16"/>
    <mergeCell ref="K16:L16"/>
    <mergeCell ref="N16:O16"/>
    <mergeCell ref="Q16:U16"/>
    <mergeCell ref="C15:D15"/>
    <mergeCell ref="E15:G15"/>
    <mergeCell ref="K15:L15"/>
    <mergeCell ref="N11:O11"/>
    <mergeCell ref="Q11:U11"/>
    <mergeCell ref="C14:D14"/>
    <mergeCell ref="E14:G14"/>
    <mergeCell ref="K14:L14"/>
    <mergeCell ref="N14:O14"/>
    <mergeCell ref="Q14:U14"/>
    <mergeCell ref="C13:D13"/>
    <mergeCell ref="E13:G13"/>
    <mergeCell ref="K13:L13"/>
    <mergeCell ref="I6:N6"/>
    <mergeCell ref="T6:U6"/>
    <mergeCell ref="C12:D12"/>
    <mergeCell ref="E12:G12"/>
    <mergeCell ref="K12:L12"/>
    <mergeCell ref="N12:O12"/>
    <mergeCell ref="Q12:U12"/>
    <mergeCell ref="C11:D11"/>
    <mergeCell ref="E11:G11"/>
    <mergeCell ref="K11:L11"/>
    <mergeCell ref="C9:D9"/>
    <mergeCell ref="E9:G9"/>
    <mergeCell ref="K9:L9"/>
    <mergeCell ref="N9:O9"/>
    <mergeCell ref="Q9:U9"/>
    <mergeCell ref="C8:D8"/>
    <mergeCell ref="E8:G8"/>
    <mergeCell ref="K8:L8"/>
    <mergeCell ref="N8:O8"/>
    <mergeCell ref="Q8:U8"/>
    <mergeCell ref="P4:S4"/>
    <mergeCell ref="F5:H5"/>
    <mergeCell ref="P5:S5"/>
    <mergeCell ref="I4:N4"/>
    <mergeCell ref="I5:N5"/>
    <mergeCell ref="C10:D10"/>
    <mergeCell ref="E10:G10"/>
    <mergeCell ref="K10:L10"/>
    <mergeCell ref="N10:O10"/>
    <mergeCell ref="Q10:U10"/>
    <mergeCell ref="Z1:AA5"/>
    <mergeCell ref="Z6:AA7"/>
    <mergeCell ref="E1:X1"/>
    <mergeCell ref="E2:X2"/>
    <mergeCell ref="F6:H6"/>
    <mergeCell ref="P6:S6"/>
    <mergeCell ref="T5:U5"/>
    <mergeCell ref="V4:X6"/>
    <mergeCell ref="T4:U4"/>
    <mergeCell ref="F4:H4"/>
  </mergeCells>
  <printOptions horizontalCentered="1"/>
  <pageMargins left="0.5118110236220472" right="0.5118110236220472" top="0.16" bottom="0.19" header="0.5118110236220472" footer="0.5"/>
  <pageSetup fitToHeight="1" fitToWidth="1" horizontalDpi="300" verticalDpi="300" orientation="landscape" paperSize="9" scale="75" r:id="rId2"/>
  <ignoredErrors>
    <ignoredError sqref="A9:P9 A16:B16 E16:P16 J4:N4 A17:B18 A10:B15 E10:P15 E17:P17 V9 V16 V10:V15 V1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6.7109375" style="219" customWidth="1"/>
    <col min="2" max="2" width="15.00390625" style="219" customWidth="1"/>
    <col min="3" max="3" width="24.00390625" style="219" customWidth="1"/>
    <col min="4" max="4" width="8.00390625" style="219" customWidth="1"/>
    <col min="5" max="5" width="8.28125" style="219" customWidth="1"/>
    <col min="6" max="6" width="8.28125" style="219" hidden="1" customWidth="1"/>
    <col min="7" max="7" width="12.28125" style="219" customWidth="1"/>
    <col min="8" max="38" width="8.7109375" style="219" customWidth="1"/>
    <col min="39" max="16384" width="11.421875" style="219" customWidth="1"/>
  </cols>
  <sheetData>
    <row r="1" spans="1:39" ht="15">
      <c r="A1" s="235"/>
      <c r="B1" s="236"/>
      <c r="C1" s="236"/>
      <c r="D1" s="237"/>
      <c r="E1" s="235"/>
      <c r="F1" s="235"/>
      <c r="G1" s="220"/>
      <c r="H1" s="238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40"/>
      <c r="AC1" s="240"/>
      <c r="AD1" s="240"/>
      <c r="AE1" s="240"/>
      <c r="AF1" s="239"/>
      <c r="AG1" s="239"/>
      <c r="AH1" s="239"/>
      <c r="AI1" s="239"/>
      <c r="AJ1" s="239"/>
      <c r="AK1" s="239"/>
      <c r="AL1" s="239"/>
      <c r="AM1" s="235"/>
    </row>
    <row r="2" spans="1:39" ht="15">
      <c r="A2" s="241"/>
      <c r="B2" s="242"/>
      <c r="C2" s="242"/>
      <c r="D2" s="243"/>
      <c r="E2" s="241"/>
      <c r="F2" s="241"/>
      <c r="G2" s="221"/>
      <c r="H2" s="528" t="s">
        <v>99</v>
      </c>
      <c r="I2" s="528"/>
      <c r="J2" s="528"/>
      <c r="K2" s="528"/>
      <c r="L2" s="528"/>
      <c r="M2" s="244" t="s">
        <v>100</v>
      </c>
      <c r="N2" s="528" t="s">
        <v>101</v>
      </c>
      <c r="O2" s="528"/>
      <c r="P2" s="528"/>
      <c r="Q2" s="528" t="s">
        <v>102</v>
      </c>
      <c r="R2" s="528"/>
      <c r="S2" s="528"/>
      <c r="T2" s="528" t="s">
        <v>103</v>
      </c>
      <c r="U2" s="528"/>
      <c r="V2" s="528"/>
      <c r="W2" s="528"/>
      <c r="X2" s="528" t="s">
        <v>104</v>
      </c>
      <c r="Y2" s="528"/>
      <c r="Z2" s="528"/>
      <c r="AA2" s="528"/>
      <c r="AB2" s="528" t="s">
        <v>105</v>
      </c>
      <c r="AC2" s="528"/>
      <c r="AD2" s="528"/>
      <c r="AE2" s="528"/>
      <c r="AF2" s="528" t="s">
        <v>106</v>
      </c>
      <c r="AG2" s="528"/>
      <c r="AH2" s="528"/>
      <c r="AI2" s="528" t="s">
        <v>107</v>
      </c>
      <c r="AJ2" s="528"/>
      <c r="AK2" s="528"/>
      <c r="AL2" s="528"/>
      <c r="AM2" s="235"/>
    </row>
    <row r="3" spans="1:39" ht="25.5">
      <c r="A3" s="245" t="s">
        <v>108</v>
      </c>
      <c r="B3" s="246" t="s">
        <v>109</v>
      </c>
      <c r="C3" s="246" t="s">
        <v>110</v>
      </c>
      <c r="D3" s="245" t="s">
        <v>24</v>
      </c>
      <c r="E3" s="245" t="s">
        <v>111</v>
      </c>
      <c r="F3" s="247" t="s">
        <v>112</v>
      </c>
      <c r="G3" s="222" t="s">
        <v>129</v>
      </c>
      <c r="H3" s="248" t="s">
        <v>113</v>
      </c>
      <c r="I3" s="249" t="s">
        <v>114</v>
      </c>
      <c r="J3" s="249" t="s">
        <v>115</v>
      </c>
      <c r="K3" s="249" t="s">
        <v>116</v>
      </c>
      <c r="L3" s="249" t="s">
        <v>117</v>
      </c>
      <c r="M3" s="249" t="s">
        <v>118</v>
      </c>
      <c r="N3" s="249" t="s">
        <v>119</v>
      </c>
      <c r="O3" s="249" t="s">
        <v>120</v>
      </c>
      <c r="P3" s="249" t="s">
        <v>121</v>
      </c>
      <c r="Q3" s="249" t="s">
        <v>119</v>
      </c>
      <c r="R3" s="249" t="s">
        <v>120</v>
      </c>
      <c r="S3" s="249" t="s">
        <v>122</v>
      </c>
      <c r="T3" s="249" t="s">
        <v>119</v>
      </c>
      <c r="U3" s="249" t="s">
        <v>120</v>
      </c>
      <c r="V3" s="249" t="s">
        <v>123</v>
      </c>
      <c r="W3" s="249" t="s">
        <v>124</v>
      </c>
      <c r="X3" s="249" t="s">
        <v>119</v>
      </c>
      <c r="Y3" s="249" t="s">
        <v>120</v>
      </c>
      <c r="Z3" s="249" t="s">
        <v>123</v>
      </c>
      <c r="AA3" s="249" t="s">
        <v>125</v>
      </c>
      <c r="AB3" s="249" t="s">
        <v>119</v>
      </c>
      <c r="AC3" s="249" t="s">
        <v>120</v>
      </c>
      <c r="AD3" s="249" t="s">
        <v>123</v>
      </c>
      <c r="AE3" s="249" t="s">
        <v>126</v>
      </c>
      <c r="AF3" s="249" t="s">
        <v>119</v>
      </c>
      <c r="AG3" s="249" t="s">
        <v>120</v>
      </c>
      <c r="AH3" s="249" t="s">
        <v>127</v>
      </c>
      <c r="AI3" s="249" t="s">
        <v>119</v>
      </c>
      <c r="AJ3" s="249" t="s">
        <v>120</v>
      </c>
      <c r="AK3" s="249" t="s">
        <v>123</v>
      </c>
      <c r="AL3" s="249" t="s">
        <v>128</v>
      </c>
      <c r="AM3" s="235"/>
    </row>
    <row r="4" spans="1:39" ht="15">
      <c r="A4" s="223"/>
      <c r="B4" s="224"/>
      <c r="C4" s="225"/>
      <c r="D4" s="226"/>
      <c r="E4" s="227"/>
      <c r="F4" s="250">
        <f aca="true" t="shared" si="0" ref="F4:F44">IF(G4&lt;&gt;"",IF(G4&gt;1,G4/POWER(G4,(2*LOG10(G4))),G4*POWER(G4,(2*LOG10(G4)))),"")</f>
      </c>
      <c r="G4" s="234">
        <f aca="true" t="shared" si="1" ref="G4:G44">IF(H4&lt;&gt;"",H4*SQRT(M4)/(456*POWER(L4,1/3)),"")</f>
      </c>
      <c r="H4" s="232"/>
      <c r="I4" s="233"/>
      <c r="J4" s="233"/>
      <c r="K4" s="233"/>
      <c r="L4" s="233"/>
      <c r="M4" s="251">
        <f aca="true" t="shared" si="2" ref="M4:M20">P4+S4+W4+AA4+AE4+AH4+AL4</f>
        <v>0</v>
      </c>
      <c r="N4" s="331"/>
      <c r="O4" s="331"/>
      <c r="P4" s="251">
        <f aca="true" t="shared" si="3" ref="P4:P20">N4*O4/2</f>
        <v>0</v>
      </c>
      <c r="Q4" s="331"/>
      <c r="R4" s="331"/>
      <c r="S4" s="251">
        <f aca="true" t="shared" si="4" ref="S4:S20">Q4*R4/2</f>
        <v>0</v>
      </c>
      <c r="T4" s="331"/>
      <c r="U4" s="331"/>
      <c r="V4" s="331"/>
      <c r="W4" s="251">
        <f aca="true" t="shared" si="5" ref="W4:W44">(U4+V4)*T4/2</f>
        <v>0</v>
      </c>
      <c r="X4" s="331"/>
      <c r="Y4" s="331"/>
      <c r="Z4" s="331"/>
      <c r="AA4" s="251">
        <f aca="true" t="shared" si="6" ref="AA4:AA44">(Y4+Z4)*X4/2</f>
        <v>0</v>
      </c>
      <c r="AB4" s="332"/>
      <c r="AC4" s="332"/>
      <c r="AD4" s="332"/>
      <c r="AE4" s="251">
        <f aca="true" t="shared" si="7" ref="AE4:AE44">(AC4+AD4)*AB4/2</f>
        <v>0</v>
      </c>
      <c r="AF4" s="331"/>
      <c r="AG4" s="331"/>
      <c r="AH4" s="251">
        <f aca="true" t="shared" si="8" ref="AH4:AH44">AF4*AG4/2</f>
        <v>0</v>
      </c>
      <c r="AI4" s="331"/>
      <c r="AJ4" s="331"/>
      <c r="AK4" s="331"/>
      <c r="AL4" s="251">
        <f aca="true" t="shared" si="9" ref="AL4:AL44">(AI4+AJ4)/2*AK4</f>
        <v>0</v>
      </c>
      <c r="AM4" s="235"/>
    </row>
    <row r="5" spans="1:39" ht="15">
      <c r="A5" s="223"/>
      <c r="B5" s="224"/>
      <c r="C5" s="225"/>
      <c r="D5" s="226"/>
      <c r="E5" s="227"/>
      <c r="F5" s="250">
        <f t="shared" si="0"/>
      </c>
      <c r="G5" s="234">
        <f t="shared" si="1"/>
      </c>
      <c r="H5" s="232"/>
      <c r="I5" s="233"/>
      <c r="J5" s="233"/>
      <c r="K5" s="233"/>
      <c r="L5" s="233"/>
      <c r="M5" s="251">
        <f t="shared" si="2"/>
        <v>0</v>
      </c>
      <c r="N5" s="331"/>
      <c r="O5" s="331"/>
      <c r="P5" s="251">
        <f t="shared" si="3"/>
        <v>0</v>
      </c>
      <c r="Q5" s="331"/>
      <c r="R5" s="331"/>
      <c r="S5" s="251">
        <f t="shared" si="4"/>
        <v>0</v>
      </c>
      <c r="T5" s="331"/>
      <c r="U5" s="331"/>
      <c r="V5" s="331"/>
      <c r="W5" s="251">
        <f t="shared" si="5"/>
        <v>0</v>
      </c>
      <c r="X5" s="331"/>
      <c r="Y5" s="331"/>
      <c r="Z5" s="331"/>
      <c r="AA5" s="251">
        <f t="shared" si="6"/>
        <v>0</v>
      </c>
      <c r="AB5" s="332"/>
      <c r="AC5" s="332"/>
      <c r="AD5" s="332"/>
      <c r="AE5" s="251">
        <f t="shared" si="7"/>
        <v>0</v>
      </c>
      <c r="AF5" s="331"/>
      <c r="AG5" s="331"/>
      <c r="AH5" s="251">
        <f t="shared" si="8"/>
        <v>0</v>
      </c>
      <c r="AI5" s="331"/>
      <c r="AJ5" s="331"/>
      <c r="AK5" s="331"/>
      <c r="AL5" s="251">
        <f t="shared" si="9"/>
        <v>0</v>
      </c>
      <c r="AM5" s="235"/>
    </row>
    <row r="6" spans="1:39" ht="15">
      <c r="A6" s="228"/>
      <c r="B6" s="229"/>
      <c r="C6" s="225"/>
      <c r="D6" s="226"/>
      <c r="E6" s="227"/>
      <c r="F6" s="250">
        <f t="shared" si="0"/>
      </c>
      <c r="G6" s="234">
        <f t="shared" si="1"/>
      </c>
      <c r="H6" s="232"/>
      <c r="I6" s="233"/>
      <c r="J6" s="233"/>
      <c r="K6" s="233"/>
      <c r="L6" s="233"/>
      <c r="M6" s="251">
        <f t="shared" si="2"/>
        <v>0</v>
      </c>
      <c r="N6" s="331"/>
      <c r="O6" s="331"/>
      <c r="P6" s="251">
        <f t="shared" si="3"/>
        <v>0</v>
      </c>
      <c r="Q6" s="331"/>
      <c r="R6" s="331"/>
      <c r="S6" s="251">
        <f t="shared" si="4"/>
        <v>0</v>
      </c>
      <c r="T6" s="331"/>
      <c r="U6" s="331"/>
      <c r="V6" s="331"/>
      <c r="W6" s="251">
        <f t="shared" si="5"/>
        <v>0</v>
      </c>
      <c r="X6" s="331"/>
      <c r="Y6" s="331"/>
      <c r="Z6" s="331"/>
      <c r="AA6" s="251">
        <f t="shared" si="6"/>
        <v>0</v>
      </c>
      <c r="AB6" s="332"/>
      <c r="AC6" s="332"/>
      <c r="AD6" s="332"/>
      <c r="AE6" s="251">
        <f t="shared" si="7"/>
        <v>0</v>
      </c>
      <c r="AF6" s="331"/>
      <c r="AG6" s="331"/>
      <c r="AH6" s="251">
        <f t="shared" si="8"/>
        <v>0</v>
      </c>
      <c r="AI6" s="331"/>
      <c r="AJ6" s="331"/>
      <c r="AK6" s="331"/>
      <c r="AL6" s="251">
        <f t="shared" si="9"/>
        <v>0</v>
      </c>
      <c r="AM6" s="235"/>
    </row>
    <row r="7" spans="1:39" ht="15">
      <c r="A7" s="228"/>
      <c r="B7" s="224"/>
      <c r="C7" s="225"/>
      <c r="D7" s="226"/>
      <c r="E7" s="227"/>
      <c r="F7" s="250">
        <f t="shared" si="0"/>
      </c>
      <c r="G7" s="234">
        <f t="shared" si="1"/>
      </c>
      <c r="H7" s="232"/>
      <c r="I7" s="233"/>
      <c r="J7" s="233"/>
      <c r="K7" s="233"/>
      <c r="L7" s="233"/>
      <c r="M7" s="251">
        <f t="shared" si="2"/>
        <v>0</v>
      </c>
      <c r="N7" s="331"/>
      <c r="O7" s="331"/>
      <c r="P7" s="251">
        <f t="shared" si="3"/>
        <v>0</v>
      </c>
      <c r="Q7" s="331"/>
      <c r="R7" s="331"/>
      <c r="S7" s="251">
        <f t="shared" si="4"/>
        <v>0</v>
      </c>
      <c r="T7" s="331"/>
      <c r="U7" s="331"/>
      <c r="V7" s="331"/>
      <c r="W7" s="251">
        <f t="shared" si="5"/>
        <v>0</v>
      </c>
      <c r="X7" s="331"/>
      <c r="Y7" s="331"/>
      <c r="Z7" s="331"/>
      <c r="AA7" s="251">
        <f t="shared" si="6"/>
        <v>0</v>
      </c>
      <c r="AB7" s="332"/>
      <c r="AC7" s="332"/>
      <c r="AD7" s="332"/>
      <c r="AE7" s="251">
        <f t="shared" si="7"/>
        <v>0</v>
      </c>
      <c r="AF7" s="331"/>
      <c r="AG7" s="331"/>
      <c r="AH7" s="251">
        <f t="shared" si="8"/>
        <v>0</v>
      </c>
      <c r="AI7" s="331"/>
      <c r="AJ7" s="331"/>
      <c r="AK7" s="331"/>
      <c r="AL7" s="251">
        <f t="shared" si="9"/>
        <v>0</v>
      </c>
      <c r="AM7" s="235"/>
    </row>
    <row r="8" spans="1:39" ht="15">
      <c r="A8" s="223"/>
      <c r="B8" s="229"/>
      <c r="C8" s="225"/>
      <c r="D8" s="226"/>
      <c r="E8" s="227"/>
      <c r="F8" s="250">
        <f t="shared" si="0"/>
      </c>
      <c r="G8" s="234">
        <f t="shared" si="1"/>
      </c>
      <c r="H8" s="232"/>
      <c r="I8" s="233"/>
      <c r="J8" s="233"/>
      <c r="K8" s="233"/>
      <c r="L8" s="233"/>
      <c r="M8" s="251">
        <f t="shared" si="2"/>
        <v>0</v>
      </c>
      <c r="N8" s="331"/>
      <c r="O8" s="331"/>
      <c r="P8" s="251">
        <f t="shared" si="3"/>
        <v>0</v>
      </c>
      <c r="Q8" s="331"/>
      <c r="R8" s="331"/>
      <c r="S8" s="251">
        <f t="shared" si="4"/>
        <v>0</v>
      </c>
      <c r="T8" s="331"/>
      <c r="U8" s="331"/>
      <c r="V8" s="331"/>
      <c r="W8" s="251">
        <f t="shared" si="5"/>
        <v>0</v>
      </c>
      <c r="X8" s="331"/>
      <c r="Y8" s="331"/>
      <c r="Z8" s="331"/>
      <c r="AA8" s="251">
        <f t="shared" si="6"/>
        <v>0</v>
      </c>
      <c r="AB8" s="332"/>
      <c r="AC8" s="332"/>
      <c r="AD8" s="332"/>
      <c r="AE8" s="251">
        <f t="shared" si="7"/>
        <v>0</v>
      </c>
      <c r="AF8" s="331"/>
      <c r="AG8" s="331"/>
      <c r="AH8" s="251">
        <f t="shared" si="8"/>
        <v>0</v>
      </c>
      <c r="AI8" s="331"/>
      <c r="AJ8" s="331"/>
      <c r="AK8" s="331"/>
      <c r="AL8" s="251">
        <f t="shared" si="9"/>
        <v>0</v>
      </c>
      <c r="AM8" s="235"/>
    </row>
    <row r="9" spans="1:39" ht="15">
      <c r="A9" s="223"/>
      <c r="B9" s="229"/>
      <c r="C9" s="225"/>
      <c r="D9" s="226"/>
      <c r="E9" s="227"/>
      <c r="F9" s="250">
        <f t="shared" si="0"/>
      </c>
      <c r="G9" s="234">
        <f t="shared" si="1"/>
      </c>
      <c r="H9" s="232"/>
      <c r="I9" s="233"/>
      <c r="J9" s="233"/>
      <c r="K9" s="233"/>
      <c r="L9" s="233"/>
      <c r="M9" s="251">
        <f t="shared" si="2"/>
        <v>0</v>
      </c>
      <c r="N9" s="331"/>
      <c r="O9" s="331"/>
      <c r="P9" s="251">
        <f t="shared" si="3"/>
        <v>0</v>
      </c>
      <c r="Q9" s="331"/>
      <c r="R9" s="331"/>
      <c r="S9" s="251">
        <f t="shared" si="4"/>
        <v>0</v>
      </c>
      <c r="T9" s="331"/>
      <c r="U9" s="331"/>
      <c r="V9" s="331"/>
      <c r="W9" s="251">
        <f t="shared" si="5"/>
        <v>0</v>
      </c>
      <c r="X9" s="331"/>
      <c r="Y9" s="331"/>
      <c r="Z9" s="331"/>
      <c r="AA9" s="251">
        <f t="shared" si="6"/>
        <v>0</v>
      </c>
      <c r="AB9" s="332"/>
      <c r="AC9" s="332"/>
      <c r="AD9" s="332"/>
      <c r="AE9" s="251">
        <f t="shared" si="7"/>
        <v>0</v>
      </c>
      <c r="AF9" s="331"/>
      <c r="AG9" s="331"/>
      <c r="AH9" s="251">
        <f t="shared" si="8"/>
        <v>0</v>
      </c>
      <c r="AI9" s="331"/>
      <c r="AJ9" s="331"/>
      <c r="AK9" s="331"/>
      <c r="AL9" s="251">
        <f t="shared" si="9"/>
        <v>0</v>
      </c>
      <c r="AM9" s="235"/>
    </row>
    <row r="10" spans="1:39" ht="15">
      <c r="A10" s="223"/>
      <c r="B10" s="229"/>
      <c r="C10" s="225"/>
      <c r="D10" s="226"/>
      <c r="E10" s="227"/>
      <c r="F10" s="250">
        <f t="shared" si="0"/>
      </c>
      <c r="G10" s="234">
        <f t="shared" si="1"/>
      </c>
      <c r="H10" s="232"/>
      <c r="I10" s="233"/>
      <c r="J10" s="233"/>
      <c r="K10" s="233"/>
      <c r="L10" s="233"/>
      <c r="M10" s="251">
        <f t="shared" si="2"/>
        <v>0</v>
      </c>
      <c r="N10" s="331"/>
      <c r="O10" s="331"/>
      <c r="P10" s="251">
        <f t="shared" si="3"/>
        <v>0</v>
      </c>
      <c r="Q10" s="331"/>
      <c r="R10" s="331"/>
      <c r="S10" s="251">
        <f t="shared" si="4"/>
        <v>0</v>
      </c>
      <c r="T10" s="331"/>
      <c r="U10" s="331"/>
      <c r="V10" s="331"/>
      <c r="W10" s="251">
        <f t="shared" si="5"/>
        <v>0</v>
      </c>
      <c r="X10" s="331"/>
      <c r="Y10" s="331"/>
      <c r="Z10" s="331"/>
      <c r="AA10" s="251">
        <f t="shared" si="6"/>
        <v>0</v>
      </c>
      <c r="AB10" s="332"/>
      <c r="AC10" s="332"/>
      <c r="AD10" s="332"/>
      <c r="AE10" s="251">
        <f t="shared" si="7"/>
        <v>0</v>
      </c>
      <c r="AF10" s="331"/>
      <c r="AG10" s="331"/>
      <c r="AH10" s="251">
        <f t="shared" si="8"/>
        <v>0</v>
      </c>
      <c r="AI10" s="331"/>
      <c r="AJ10" s="331"/>
      <c r="AK10" s="331"/>
      <c r="AL10" s="251">
        <f t="shared" si="9"/>
        <v>0</v>
      </c>
      <c r="AM10" s="235"/>
    </row>
    <row r="11" spans="1:39" ht="15">
      <c r="A11" s="223"/>
      <c r="B11" s="229"/>
      <c r="C11" s="230"/>
      <c r="D11" s="226"/>
      <c r="E11" s="227"/>
      <c r="F11" s="250">
        <f t="shared" si="0"/>
      </c>
      <c r="G11" s="234">
        <f t="shared" si="1"/>
      </c>
      <c r="H11" s="232"/>
      <c r="I11" s="233"/>
      <c r="J11" s="233"/>
      <c r="K11" s="233"/>
      <c r="L11" s="233"/>
      <c r="M11" s="251">
        <f t="shared" si="2"/>
        <v>0</v>
      </c>
      <c r="N11" s="331"/>
      <c r="O11" s="331"/>
      <c r="P11" s="251">
        <f t="shared" si="3"/>
        <v>0</v>
      </c>
      <c r="Q11" s="331"/>
      <c r="R11" s="331"/>
      <c r="S11" s="251">
        <f t="shared" si="4"/>
        <v>0</v>
      </c>
      <c r="T11" s="331"/>
      <c r="U11" s="331"/>
      <c r="V11" s="331"/>
      <c r="W11" s="251">
        <f t="shared" si="5"/>
        <v>0</v>
      </c>
      <c r="X11" s="331"/>
      <c r="Y11" s="331"/>
      <c r="Z11" s="331"/>
      <c r="AA11" s="251">
        <f t="shared" si="6"/>
        <v>0</v>
      </c>
      <c r="AB11" s="332"/>
      <c r="AC11" s="332"/>
      <c r="AD11" s="332"/>
      <c r="AE11" s="251">
        <f t="shared" si="7"/>
        <v>0</v>
      </c>
      <c r="AF11" s="331"/>
      <c r="AG11" s="331"/>
      <c r="AH11" s="251">
        <f t="shared" si="8"/>
        <v>0</v>
      </c>
      <c r="AI11" s="331"/>
      <c r="AJ11" s="331"/>
      <c r="AK11" s="331"/>
      <c r="AL11" s="251">
        <f t="shared" si="9"/>
        <v>0</v>
      </c>
      <c r="AM11" s="235"/>
    </row>
    <row r="12" spans="1:39" ht="15">
      <c r="A12" s="223"/>
      <c r="B12" s="229"/>
      <c r="C12" s="225"/>
      <c r="D12" s="226"/>
      <c r="E12" s="231"/>
      <c r="F12" s="250">
        <f t="shared" si="0"/>
      </c>
      <c r="G12" s="234">
        <f t="shared" si="1"/>
      </c>
      <c r="H12" s="232"/>
      <c r="I12" s="233"/>
      <c r="J12" s="233"/>
      <c r="K12" s="233"/>
      <c r="L12" s="233"/>
      <c r="M12" s="251">
        <f t="shared" si="2"/>
        <v>0</v>
      </c>
      <c r="N12" s="331"/>
      <c r="O12" s="331"/>
      <c r="P12" s="251">
        <f t="shared" si="3"/>
        <v>0</v>
      </c>
      <c r="Q12" s="331"/>
      <c r="R12" s="331"/>
      <c r="S12" s="251">
        <f t="shared" si="4"/>
        <v>0</v>
      </c>
      <c r="T12" s="331"/>
      <c r="U12" s="331"/>
      <c r="V12" s="331"/>
      <c r="W12" s="251">
        <f t="shared" si="5"/>
        <v>0</v>
      </c>
      <c r="X12" s="331"/>
      <c r="Y12" s="331"/>
      <c r="Z12" s="331"/>
      <c r="AA12" s="251">
        <f t="shared" si="6"/>
        <v>0</v>
      </c>
      <c r="AB12" s="332"/>
      <c r="AC12" s="332"/>
      <c r="AD12" s="332"/>
      <c r="AE12" s="251">
        <f t="shared" si="7"/>
        <v>0</v>
      </c>
      <c r="AF12" s="331"/>
      <c r="AG12" s="331"/>
      <c r="AH12" s="251">
        <f t="shared" si="8"/>
        <v>0</v>
      </c>
      <c r="AI12" s="331"/>
      <c r="AJ12" s="331"/>
      <c r="AK12" s="331"/>
      <c r="AL12" s="251">
        <f t="shared" si="9"/>
        <v>0</v>
      </c>
      <c r="AM12" s="235"/>
    </row>
    <row r="13" spans="1:39" ht="15">
      <c r="A13" s="223"/>
      <c r="B13" s="229"/>
      <c r="C13" s="230"/>
      <c r="D13" s="226"/>
      <c r="E13" s="231"/>
      <c r="F13" s="250">
        <f t="shared" si="0"/>
      </c>
      <c r="G13" s="234">
        <f t="shared" si="1"/>
      </c>
      <c r="H13" s="232"/>
      <c r="I13" s="233"/>
      <c r="J13" s="233"/>
      <c r="K13" s="233"/>
      <c r="L13" s="233"/>
      <c r="M13" s="251">
        <f t="shared" si="2"/>
        <v>0</v>
      </c>
      <c r="N13" s="331"/>
      <c r="O13" s="331"/>
      <c r="P13" s="251">
        <f t="shared" si="3"/>
        <v>0</v>
      </c>
      <c r="Q13" s="331"/>
      <c r="R13" s="331"/>
      <c r="S13" s="251">
        <f t="shared" si="4"/>
        <v>0</v>
      </c>
      <c r="T13" s="331"/>
      <c r="U13" s="331"/>
      <c r="V13" s="331"/>
      <c r="W13" s="251">
        <f t="shared" si="5"/>
        <v>0</v>
      </c>
      <c r="X13" s="331"/>
      <c r="Y13" s="331"/>
      <c r="Z13" s="331"/>
      <c r="AA13" s="251">
        <f t="shared" si="6"/>
        <v>0</v>
      </c>
      <c r="AB13" s="332"/>
      <c r="AC13" s="332"/>
      <c r="AD13" s="332"/>
      <c r="AE13" s="251">
        <f t="shared" si="7"/>
        <v>0</v>
      </c>
      <c r="AF13" s="331"/>
      <c r="AG13" s="331"/>
      <c r="AH13" s="251">
        <f t="shared" si="8"/>
        <v>0</v>
      </c>
      <c r="AI13" s="331"/>
      <c r="AJ13" s="331"/>
      <c r="AK13" s="331"/>
      <c r="AL13" s="251">
        <f t="shared" si="9"/>
        <v>0</v>
      </c>
      <c r="AM13" s="235"/>
    </row>
    <row r="14" spans="1:39" ht="15">
      <c r="A14" s="223"/>
      <c r="B14" s="229"/>
      <c r="C14" s="230"/>
      <c r="D14" s="226"/>
      <c r="E14" s="231"/>
      <c r="F14" s="250">
        <f t="shared" si="0"/>
      </c>
      <c r="G14" s="234">
        <f t="shared" si="1"/>
      </c>
      <c r="H14" s="232"/>
      <c r="I14" s="233"/>
      <c r="J14" s="233"/>
      <c r="K14" s="233"/>
      <c r="L14" s="233"/>
      <c r="M14" s="251">
        <f t="shared" si="2"/>
        <v>0</v>
      </c>
      <c r="N14" s="331"/>
      <c r="O14" s="331"/>
      <c r="P14" s="251">
        <f t="shared" si="3"/>
        <v>0</v>
      </c>
      <c r="Q14" s="331"/>
      <c r="R14" s="331"/>
      <c r="S14" s="251">
        <f t="shared" si="4"/>
        <v>0</v>
      </c>
      <c r="T14" s="331"/>
      <c r="U14" s="331"/>
      <c r="V14" s="331"/>
      <c r="W14" s="251">
        <f t="shared" si="5"/>
        <v>0</v>
      </c>
      <c r="X14" s="331"/>
      <c r="Y14" s="331"/>
      <c r="Z14" s="331"/>
      <c r="AA14" s="251">
        <f t="shared" si="6"/>
        <v>0</v>
      </c>
      <c r="AB14" s="333"/>
      <c r="AC14" s="333"/>
      <c r="AD14" s="333"/>
      <c r="AE14" s="252">
        <f t="shared" si="7"/>
        <v>0</v>
      </c>
      <c r="AF14" s="334"/>
      <c r="AG14" s="334"/>
      <c r="AH14" s="252">
        <f t="shared" si="8"/>
        <v>0</v>
      </c>
      <c r="AI14" s="334"/>
      <c r="AJ14" s="334"/>
      <c r="AK14" s="334"/>
      <c r="AL14" s="252">
        <f t="shared" si="9"/>
        <v>0</v>
      </c>
      <c r="AM14" s="235"/>
    </row>
    <row r="15" spans="1:39" ht="15">
      <c r="A15" s="223"/>
      <c r="B15" s="229"/>
      <c r="C15" s="230"/>
      <c r="D15" s="226"/>
      <c r="E15" s="231"/>
      <c r="F15" s="250">
        <f t="shared" si="0"/>
      </c>
      <c r="G15" s="234">
        <f t="shared" si="1"/>
      </c>
      <c r="H15" s="232"/>
      <c r="I15" s="233"/>
      <c r="J15" s="233"/>
      <c r="K15" s="233"/>
      <c r="L15" s="233"/>
      <c r="M15" s="251">
        <f t="shared" si="2"/>
        <v>0</v>
      </c>
      <c r="N15" s="331"/>
      <c r="O15" s="331"/>
      <c r="P15" s="251">
        <f t="shared" si="3"/>
        <v>0</v>
      </c>
      <c r="Q15" s="331"/>
      <c r="R15" s="331"/>
      <c r="S15" s="251">
        <f t="shared" si="4"/>
        <v>0</v>
      </c>
      <c r="T15" s="331"/>
      <c r="U15" s="331"/>
      <c r="V15" s="331"/>
      <c r="W15" s="251">
        <f t="shared" si="5"/>
        <v>0</v>
      </c>
      <c r="X15" s="331"/>
      <c r="Y15" s="331"/>
      <c r="Z15" s="331"/>
      <c r="AA15" s="251">
        <f t="shared" si="6"/>
        <v>0</v>
      </c>
      <c r="AB15" s="333"/>
      <c r="AC15" s="333"/>
      <c r="AD15" s="333"/>
      <c r="AE15" s="252">
        <f t="shared" si="7"/>
        <v>0</v>
      </c>
      <c r="AF15" s="334"/>
      <c r="AG15" s="334"/>
      <c r="AH15" s="252">
        <f t="shared" si="8"/>
        <v>0</v>
      </c>
      <c r="AI15" s="334"/>
      <c r="AJ15" s="334"/>
      <c r="AK15" s="334"/>
      <c r="AL15" s="252">
        <f t="shared" si="9"/>
        <v>0</v>
      </c>
      <c r="AM15" s="235"/>
    </row>
    <row r="16" spans="1:39" ht="15">
      <c r="A16" s="223"/>
      <c r="B16" s="229"/>
      <c r="C16" s="230"/>
      <c r="D16" s="226"/>
      <c r="E16" s="231"/>
      <c r="F16" s="250">
        <f t="shared" si="0"/>
      </c>
      <c r="G16" s="234">
        <f t="shared" si="1"/>
      </c>
      <c r="H16" s="232"/>
      <c r="I16" s="233"/>
      <c r="J16" s="233"/>
      <c r="K16" s="233"/>
      <c r="L16" s="233"/>
      <c r="M16" s="251">
        <f t="shared" si="2"/>
        <v>0</v>
      </c>
      <c r="N16" s="331"/>
      <c r="O16" s="331"/>
      <c r="P16" s="251">
        <f t="shared" si="3"/>
        <v>0</v>
      </c>
      <c r="Q16" s="331"/>
      <c r="R16" s="331"/>
      <c r="S16" s="251">
        <f t="shared" si="4"/>
        <v>0</v>
      </c>
      <c r="T16" s="331"/>
      <c r="U16" s="331"/>
      <c r="V16" s="331"/>
      <c r="W16" s="251">
        <f t="shared" si="5"/>
        <v>0</v>
      </c>
      <c r="X16" s="331"/>
      <c r="Y16" s="331"/>
      <c r="Z16" s="331"/>
      <c r="AA16" s="251">
        <f t="shared" si="6"/>
        <v>0</v>
      </c>
      <c r="AB16" s="333"/>
      <c r="AC16" s="333"/>
      <c r="AD16" s="333"/>
      <c r="AE16" s="252">
        <f t="shared" si="7"/>
        <v>0</v>
      </c>
      <c r="AF16" s="334"/>
      <c r="AG16" s="334"/>
      <c r="AH16" s="252">
        <f t="shared" si="8"/>
        <v>0</v>
      </c>
      <c r="AI16" s="334"/>
      <c r="AJ16" s="334"/>
      <c r="AK16" s="334"/>
      <c r="AL16" s="252">
        <f t="shared" si="9"/>
        <v>0</v>
      </c>
      <c r="AM16" s="235"/>
    </row>
    <row r="17" spans="1:39" ht="15">
      <c r="A17" s="223"/>
      <c r="B17" s="229"/>
      <c r="C17" s="230"/>
      <c r="D17" s="226"/>
      <c r="E17" s="231"/>
      <c r="F17" s="250">
        <f t="shared" si="0"/>
      </c>
      <c r="G17" s="234">
        <f t="shared" si="1"/>
      </c>
      <c r="H17" s="232"/>
      <c r="I17" s="233"/>
      <c r="J17" s="233"/>
      <c r="K17" s="233"/>
      <c r="L17" s="233"/>
      <c r="M17" s="251">
        <f t="shared" si="2"/>
        <v>0</v>
      </c>
      <c r="N17" s="331"/>
      <c r="O17" s="331"/>
      <c r="P17" s="251">
        <f t="shared" si="3"/>
        <v>0</v>
      </c>
      <c r="Q17" s="331"/>
      <c r="R17" s="331"/>
      <c r="S17" s="251">
        <f t="shared" si="4"/>
        <v>0</v>
      </c>
      <c r="T17" s="331"/>
      <c r="U17" s="331"/>
      <c r="V17" s="331"/>
      <c r="W17" s="251">
        <f t="shared" si="5"/>
        <v>0</v>
      </c>
      <c r="X17" s="331"/>
      <c r="Y17" s="331"/>
      <c r="Z17" s="331"/>
      <c r="AA17" s="251">
        <f t="shared" si="6"/>
        <v>0</v>
      </c>
      <c r="AB17" s="333"/>
      <c r="AC17" s="333"/>
      <c r="AD17" s="333"/>
      <c r="AE17" s="252">
        <f t="shared" si="7"/>
        <v>0</v>
      </c>
      <c r="AF17" s="334"/>
      <c r="AG17" s="334"/>
      <c r="AH17" s="252">
        <f t="shared" si="8"/>
        <v>0</v>
      </c>
      <c r="AI17" s="334"/>
      <c r="AJ17" s="334"/>
      <c r="AK17" s="334"/>
      <c r="AL17" s="252">
        <f t="shared" si="9"/>
        <v>0</v>
      </c>
      <c r="AM17" s="235"/>
    </row>
    <row r="18" spans="1:39" ht="15">
      <c r="A18" s="223"/>
      <c r="B18" s="229"/>
      <c r="C18" s="230"/>
      <c r="D18" s="226"/>
      <c r="E18" s="231"/>
      <c r="F18" s="250">
        <f t="shared" si="0"/>
      </c>
      <c r="G18" s="234">
        <f t="shared" si="1"/>
      </c>
      <c r="H18" s="232"/>
      <c r="I18" s="233"/>
      <c r="J18" s="233"/>
      <c r="K18" s="233"/>
      <c r="L18" s="233"/>
      <c r="M18" s="251">
        <f t="shared" si="2"/>
        <v>0</v>
      </c>
      <c r="N18" s="331"/>
      <c r="O18" s="331"/>
      <c r="P18" s="251">
        <f t="shared" si="3"/>
        <v>0</v>
      </c>
      <c r="Q18" s="331"/>
      <c r="R18" s="331"/>
      <c r="S18" s="251">
        <f t="shared" si="4"/>
        <v>0</v>
      </c>
      <c r="T18" s="331"/>
      <c r="U18" s="331"/>
      <c r="V18" s="331"/>
      <c r="W18" s="251">
        <f t="shared" si="5"/>
        <v>0</v>
      </c>
      <c r="X18" s="331"/>
      <c r="Y18" s="331"/>
      <c r="Z18" s="331"/>
      <c r="AA18" s="251">
        <f t="shared" si="6"/>
        <v>0</v>
      </c>
      <c r="AB18" s="333"/>
      <c r="AC18" s="333"/>
      <c r="AD18" s="333"/>
      <c r="AE18" s="252">
        <f t="shared" si="7"/>
        <v>0</v>
      </c>
      <c r="AF18" s="334"/>
      <c r="AG18" s="334"/>
      <c r="AH18" s="252">
        <f t="shared" si="8"/>
        <v>0</v>
      </c>
      <c r="AI18" s="334"/>
      <c r="AJ18" s="334"/>
      <c r="AK18" s="334"/>
      <c r="AL18" s="252">
        <f t="shared" si="9"/>
        <v>0</v>
      </c>
      <c r="AM18" s="235"/>
    </row>
    <row r="19" spans="1:39" ht="15">
      <c r="A19" s="223"/>
      <c r="B19" s="224"/>
      <c r="C19" s="230"/>
      <c r="D19" s="226"/>
      <c r="E19" s="231"/>
      <c r="F19" s="250">
        <f t="shared" si="0"/>
      </c>
      <c r="G19" s="234">
        <f t="shared" si="1"/>
      </c>
      <c r="H19" s="232"/>
      <c r="I19" s="233"/>
      <c r="J19" s="233"/>
      <c r="K19" s="233"/>
      <c r="L19" s="233"/>
      <c r="M19" s="251">
        <f t="shared" si="2"/>
        <v>0</v>
      </c>
      <c r="N19" s="331"/>
      <c r="O19" s="331"/>
      <c r="P19" s="251">
        <f t="shared" si="3"/>
        <v>0</v>
      </c>
      <c r="Q19" s="331"/>
      <c r="R19" s="331"/>
      <c r="S19" s="251">
        <f t="shared" si="4"/>
        <v>0</v>
      </c>
      <c r="T19" s="331"/>
      <c r="U19" s="331"/>
      <c r="V19" s="331"/>
      <c r="W19" s="251">
        <f t="shared" si="5"/>
        <v>0</v>
      </c>
      <c r="X19" s="331"/>
      <c r="Y19" s="331"/>
      <c r="Z19" s="331"/>
      <c r="AA19" s="251">
        <f t="shared" si="6"/>
        <v>0</v>
      </c>
      <c r="AB19" s="333"/>
      <c r="AC19" s="333"/>
      <c r="AD19" s="333"/>
      <c r="AE19" s="252">
        <f t="shared" si="7"/>
        <v>0</v>
      </c>
      <c r="AF19" s="334"/>
      <c r="AG19" s="334"/>
      <c r="AH19" s="252">
        <f t="shared" si="8"/>
        <v>0</v>
      </c>
      <c r="AI19" s="334"/>
      <c r="AJ19" s="334"/>
      <c r="AK19" s="334"/>
      <c r="AL19" s="252">
        <f t="shared" si="9"/>
        <v>0</v>
      </c>
      <c r="AM19" s="235"/>
    </row>
    <row r="20" spans="1:39" ht="15">
      <c r="A20" s="223"/>
      <c r="B20" s="229"/>
      <c r="C20" s="230"/>
      <c r="D20" s="226"/>
      <c r="E20" s="231"/>
      <c r="F20" s="250">
        <f t="shared" si="0"/>
      </c>
      <c r="G20" s="234">
        <f t="shared" si="1"/>
      </c>
      <c r="H20" s="232"/>
      <c r="I20" s="233"/>
      <c r="J20" s="233"/>
      <c r="K20" s="233"/>
      <c r="L20" s="233"/>
      <c r="M20" s="251">
        <f t="shared" si="2"/>
        <v>0</v>
      </c>
      <c r="N20" s="331"/>
      <c r="O20" s="331"/>
      <c r="P20" s="251">
        <f t="shared" si="3"/>
        <v>0</v>
      </c>
      <c r="Q20" s="331"/>
      <c r="R20" s="331"/>
      <c r="S20" s="251">
        <f t="shared" si="4"/>
        <v>0</v>
      </c>
      <c r="T20" s="331"/>
      <c r="U20" s="331"/>
      <c r="V20" s="331"/>
      <c r="W20" s="251">
        <f t="shared" si="5"/>
        <v>0</v>
      </c>
      <c r="X20" s="331"/>
      <c r="Y20" s="331"/>
      <c r="Z20" s="331"/>
      <c r="AA20" s="251">
        <f t="shared" si="6"/>
        <v>0</v>
      </c>
      <c r="AB20" s="333"/>
      <c r="AC20" s="333"/>
      <c r="AD20" s="333"/>
      <c r="AE20" s="252">
        <f t="shared" si="7"/>
        <v>0</v>
      </c>
      <c r="AF20" s="334"/>
      <c r="AG20" s="334"/>
      <c r="AH20" s="252">
        <f t="shared" si="8"/>
        <v>0</v>
      </c>
      <c r="AI20" s="334"/>
      <c r="AJ20" s="334"/>
      <c r="AK20" s="334"/>
      <c r="AL20" s="252">
        <f t="shared" si="9"/>
        <v>0</v>
      </c>
      <c r="AM20" s="235"/>
    </row>
    <row r="21" spans="1:39" ht="15">
      <c r="A21" s="223"/>
      <c r="B21" s="229"/>
      <c r="C21" s="230"/>
      <c r="D21" s="226"/>
      <c r="E21" s="231"/>
      <c r="F21" s="250">
        <f t="shared" si="0"/>
      </c>
      <c r="G21" s="234">
        <f t="shared" si="1"/>
      </c>
      <c r="H21" s="233"/>
      <c r="I21" s="233"/>
      <c r="J21" s="233"/>
      <c r="K21" s="233"/>
      <c r="L21" s="233"/>
      <c r="M21" s="251">
        <f>P21+S21+W21+AA21+AE21+AH21+AL21</f>
        <v>0</v>
      </c>
      <c r="N21" s="331"/>
      <c r="O21" s="331"/>
      <c r="P21" s="251">
        <f>N21*O21/2</f>
        <v>0</v>
      </c>
      <c r="Q21" s="331"/>
      <c r="R21" s="331"/>
      <c r="S21" s="251">
        <f>Q21*R21/2</f>
        <v>0</v>
      </c>
      <c r="T21" s="331"/>
      <c r="U21" s="331"/>
      <c r="V21" s="331"/>
      <c r="W21" s="251">
        <f t="shared" si="5"/>
        <v>0</v>
      </c>
      <c r="X21" s="331"/>
      <c r="Y21" s="331"/>
      <c r="Z21" s="331"/>
      <c r="AA21" s="251">
        <f t="shared" si="6"/>
        <v>0</v>
      </c>
      <c r="AB21" s="333"/>
      <c r="AC21" s="333"/>
      <c r="AD21" s="333"/>
      <c r="AE21" s="252">
        <f t="shared" si="7"/>
        <v>0</v>
      </c>
      <c r="AF21" s="334"/>
      <c r="AG21" s="334"/>
      <c r="AH21" s="252">
        <f t="shared" si="8"/>
        <v>0</v>
      </c>
      <c r="AI21" s="334"/>
      <c r="AJ21" s="334"/>
      <c r="AK21" s="334"/>
      <c r="AL21" s="252">
        <f t="shared" si="9"/>
        <v>0</v>
      </c>
      <c r="AM21" s="235"/>
    </row>
    <row r="22" spans="1:39" ht="15">
      <c r="A22" s="223"/>
      <c r="B22" s="229"/>
      <c r="C22" s="230"/>
      <c r="D22" s="226"/>
      <c r="E22" s="231"/>
      <c r="F22" s="250">
        <f t="shared" si="0"/>
      </c>
      <c r="G22" s="234">
        <f t="shared" si="1"/>
      </c>
      <c r="H22" s="233"/>
      <c r="I22" s="233"/>
      <c r="J22" s="233"/>
      <c r="K22" s="233"/>
      <c r="L22" s="233"/>
      <c r="M22" s="251">
        <f aca="true" t="shared" si="10" ref="M22:M44">P22+S22+W22+AA22+AE22+AH22+AL22</f>
        <v>0</v>
      </c>
      <c r="N22" s="331"/>
      <c r="O22" s="331"/>
      <c r="P22" s="251">
        <f aca="true" t="shared" si="11" ref="P22:P44">N22*O22/2</f>
        <v>0</v>
      </c>
      <c r="Q22" s="331"/>
      <c r="R22" s="331"/>
      <c r="S22" s="251">
        <f aca="true" t="shared" si="12" ref="S22:S44">Q22*R22/2</f>
        <v>0</v>
      </c>
      <c r="T22" s="331"/>
      <c r="U22" s="331"/>
      <c r="V22" s="331"/>
      <c r="W22" s="251">
        <f t="shared" si="5"/>
        <v>0</v>
      </c>
      <c r="X22" s="331"/>
      <c r="Y22" s="331"/>
      <c r="Z22" s="331"/>
      <c r="AA22" s="251">
        <f t="shared" si="6"/>
        <v>0</v>
      </c>
      <c r="AB22" s="333"/>
      <c r="AC22" s="333"/>
      <c r="AD22" s="333"/>
      <c r="AE22" s="252">
        <f t="shared" si="7"/>
        <v>0</v>
      </c>
      <c r="AF22" s="334"/>
      <c r="AG22" s="334"/>
      <c r="AH22" s="252">
        <f t="shared" si="8"/>
        <v>0</v>
      </c>
      <c r="AI22" s="334"/>
      <c r="AJ22" s="334"/>
      <c r="AK22" s="334"/>
      <c r="AL22" s="252">
        <f t="shared" si="9"/>
        <v>0</v>
      </c>
      <c r="AM22" s="235"/>
    </row>
    <row r="23" spans="1:39" ht="15">
      <c r="A23" s="223"/>
      <c r="B23" s="229"/>
      <c r="C23" s="230"/>
      <c r="D23" s="226"/>
      <c r="E23" s="231"/>
      <c r="F23" s="250">
        <f t="shared" si="0"/>
      </c>
      <c r="G23" s="234">
        <f t="shared" si="1"/>
      </c>
      <c r="H23" s="233"/>
      <c r="I23" s="233"/>
      <c r="J23" s="233"/>
      <c r="K23" s="233"/>
      <c r="L23" s="233"/>
      <c r="M23" s="251">
        <f t="shared" si="10"/>
        <v>0</v>
      </c>
      <c r="N23" s="331"/>
      <c r="O23" s="331"/>
      <c r="P23" s="251">
        <f t="shared" si="11"/>
        <v>0</v>
      </c>
      <c r="Q23" s="331"/>
      <c r="R23" s="331"/>
      <c r="S23" s="251">
        <f t="shared" si="12"/>
        <v>0</v>
      </c>
      <c r="T23" s="331"/>
      <c r="U23" s="331"/>
      <c r="V23" s="331"/>
      <c r="W23" s="251">
        <f t="shared" si="5"/>
        <v>0</v>
      </c>
      <c r="X23" s="331"/>
      <c r="Y23" s="331"/>
      <c r="Z23" s="331"/>
      <c r="AA23" s="251">
        <f t="shared" si="6"/>
        <v>0</v>
      </c>
      <c r="AB23" s="333"/>
      <c r="AC23" s="333"/>
      <c r="AD23" s="333"/>
      <c r="AE23" s="252">
        <f t="shared" si="7"/>
        <v>0</v>
      </c>
      <c r="AF23" s="334"/>
      <c r="AG23" s="334"/>
      <c r="AH23" s="252">
        <f t="shared" si="8"/>
        <v>0</v>
      </c>
      <c r="AI23" s="334"/>
      <c r="AJ23" s="334"/>
      <c r="AK23" s="334"/>
      <c r="AL23" s="252">
        <f t="shared" si="9"/>
        <v>0</v>
      </c>
      <c r="AM23" s="235"/>
    </row>
    <row r="24" spans="1:39" ht="15">
      <c r="A24" s="223"/>
      <c r="B24" s="229"/>
      <c r="C24" s="230"/>
      <c r="D24" s="226"/>
      <c r="E24" s="231"/>
      <c r="F24" s="250">
        <f t="shared" si="0"/>
      </c>
      <c r="G24" s="234">
        <f t="shared" si="1"/>
      </c>
      <c r="H24" s="232"/>
      <c r="I24" s="233"/>
      <c r="J24" s="233"/>
      <c r="K24" s="233"/>
      <c r="L24" s="233"/>
      <c r="M24" s="251">
        <f t="shared" si="10"/>
        <v>0</v>
      </c>
      <c r="N24" s="331"/>
      <c r="O24" s="331"/>
      <c r="P24" s="251">
        <f t="shared" si="11"/>
        <v>0</v>
      </c>
      <c r="Q24" s="331"/>
      <c r="R24" s="331"/>
      <c r="S24" s="251">
        <f t="shared" si="12"/>
        <v>0</v>
      </c>
      <c r="T24" s="331"/>
      <c r="U24" s="331"/>
      <c r="V24" s="331"/>
      <c r="W24" s="251">
        <f t="shared" si="5"/>
        <v>0</v>
      </c>
      <c r="X24" s="331"/>
      <c r="Y24" s="331"/>
      <c r="Z24" s="331"/>
      <c r="AA24" s="251">
        <f t="shared" si="6"/>
        <v>0</v>
      </c>
      <c r="AB24" s="333"/>
      <c r="AC24" s="333"/>
      <c r="AD24" s="333"/>
      <c r="AE24" s="252">
        <f t="shared" si="7"/>
        <v>0</v>
      </c>
      <c r="AF24" s="334"/>
      <c r="AG24" s="334"/>
      <c r="AH24" s="252">
        <f t="shared" si="8"/>
        <v>0</v>
      </c>
      <c r="AI24" s="334"/>
      <c r="AJ24" s="334"/>
      <c r="AK24" s="334"/>
      <c r="AL24" s="252">
        <f t="shared" si="9"/>
        <v>0</v>
      </c>
      <c r="AM24" s="235"/>
    </row>
    <row r="25" spans="1:39" ht="15">
      <c r="A25" s="223"/>
      <c r="B25" s="229"/>
      <c r="C25" s="230"/>
      <c r="D25" s="226"/>
      <c r="E25" s="231"/>
      <c r="F25" s="250">
        <f t="shared" si="0"/>
      </c>
      <c r="G25" s="234">
        <f t="shared" si="1"/>
      </c>
      <c r="H25" s="232"/>
      <c r="I25" s="233"/>
      <c r="J25" s="233"/>
      <c r="K25" s="233"/>
      <c r="L25" s="233"/>
      <c r="M25" s="251">
        <f t="shared" si="10"/>
        <v>0</v>
      </c>
      <c r="N25" s="331"/>
      <c r="O25" s="331"/>
      <c r="P25" s="251">
        <f t="shared" si="11"/>
        <v>0</v>
      </c>
      <c r="Q25" s="331"/>
      <c r="R25" s="331"/>
      <c r="S25" s="251">
        <f t="shared" si="12"/>
        <v>0</v>
      </c>
      <c r="T25" s="331"/>
      <c r="U25" s="331"/>
      <c r="V25" s="331"/>
      <c r="W25" s="251">
        <f t="shared" si="5"/>
        <v>0</v>
      </c>
      <c r="X25" s="331"/>
      <c r="Y25" s="331"/>
      <c r="Z25" s="331"/>
      <c r="AA25" s="251">
        <f t="shared" si="6"/>
        <v>0</v>
      </c>
      <c r="AB25" s="333"/>
      <c r="AC25" s="333"/>
      <c r="AD25" s="333"/>
      <c r="AE25" s="252">
        <f t="shared" si="7"/>
        <v>0</v>
      </c>
      <c r="AF25" s="334"/>
      <c r="AG25" s="334"/>
      <c r="AH25" s="252">
        <f t="shared" si="8"/>
        <v>0</v>
      </c>
      <c r="AI25" s="334"/>
      <c r="AJ25" s="334"/>
      <c r="AK25" s="334"/>
      <c r="AL25" s="252">
        <f t="shared" si="9"/>
        <v>0</v>
      </c>
      <c r="AM25" s="235"/>
    </row>
    <row r="26" spans="1:39" ht="15">
      <c r="A26" s="223"/>
      <c r="B26" s="229"/>
      <c r="C26" s="230"/>
      <c r="D26" s="226"/>
      <c r="E26" s="335"/>
      <c r="F26" s="250">
        <f t="shared" si="0"/>
      </c>
      <c r="G26" s="234">
        <f t="shared" si="1"/>
      </c>
      <c r="H26" s="233"/>
      <c r="I26" s="233"/>
      <c r="J26" s="233"/>
      <c r="K26" s="233"/>
      <c r="L26" s="233"/>
      <c r="M26" s="251">
        <f t="shared" si="10"/>
        <v>0</v>
      </c>
      <c r="N26" s="331"/>
      <c r="O26" s="331"/>
      <c r="P26" s="251">
        <f t="shared" si="11"/>
        <v>0</v>
      </c>
      <c r="Q26" s="331"/>
      <c r="R26" s="331"/>
      <c r="S26" s="251">
        <f t="shared" si="12"/>
        <v>0</v>
      </c>
      <c r="T26" s="331"/>
      <c r="U26" s="331"/>
      <c r="V26" s="331"/>
      <c r="W26" s="251">
        <f t="shared" si="5"/>
        <v>0</v>
      </c>
      <c r="X26" s="331"/>
      <c r="Y26" s="331"/>
      <c r="Z26" s="331"/>
      <c r="AA26" s="251">
        <f t="shared" si="6"/>
        <v>0</v>
      </c>
      <c r="AB26" s="333"/>
      <c r="AC26" s="333"/>
      <c r="AD26" s="333"/>
      <c r="AE26" s="252">
        <f t="shared" si="7"/>
        <v>0</v>
      </c>
      <c r="AF26" s="334"/>
      <c r="AG26" s="334"/>
      <c r="AH26" s="252">
        <f t="shared" si="8"/>
        <v>0</v>
      </c>
      <c r="AI26" s="334"/>
      <c r="AJ26" s="334"/>
      <c r="AK26" s="334"/>
      <c r="AL26" s="252">
        <f t="shared" si="9"/>
        <v>0</v>
      </c>
      <c r="AM26" s="235"/>
    </row>
    <row r="27" spans="1:39" ht="15">
      <c r="A27" s="223"/>
      <c r="B27" s="229"/>
      <c r="C27" s="230"/>
      <c r="D27" s="226"/>
      <c r="E27" s="231"/>
      <c r="F27" s="250">
        <f t="shared" si="0"/>
      </c>
      <c r="G27" s="234">
        <f t="shared" si="1"/>
      </c>
      <c r="H27" s="233"/>
      <c r="I27" s="233"/>
      <c r="J27" s="233"/>
      <c r="K27" s="233"/>
      <c r="L27" s="233"/>
      <c r="M27" s="251">
        <f t="shared" si="10"/>
        <v>0</v>
      </c>
      <c r="N27" s="331"/>
      <c r="O27" s="331"/>
      <c r="P27" s="251">
        <f t="shared" si="11"/>
        <v>0</v>
      </c>
      <c r="Q27" s="331"/>
      <c r="R27" s="331"/>
      <c r="S27" s="251">
        <f t="shared" si="12"/>
        <v>0</v>
      </c>
      <c r="T27" s="331"/>
      <c r="U27" s="331"/>
      <c r="V27" s="331"/>
      <c r="W27" s="251">
        <f t="shared" si="5"/>
        <v>0</v>
      </c>
      <c r="X27" s="331"/>
      <c r="Y27" s="331"/>
      <c r="Z27" s="331"/>
      <c r="AA27" s="251">
        <f t="shared" si="6"/>
        <v>0</v>
      </c>
      <c r="AB27" s="333"/>
      <c r="AC27" s="333"/>
      <c r="AD27" s="333"/>
      <c r="AE27" s="252">
        <f t="shared" si="7"/>
        <v>0</v>
      </c>
      <c r="AF27" s="334"/>
      <c r="AG27" s="334"/>
      <c r="AH27" s="252">
        <f t="shared" si="8"/>
        <v>0</v>
      </c>
      <c r="AI27" s="334"/>
      <c r="AJ27" s="334"/>
      <c r="AK27" s="334"/>
      <c r="AL27" s="252">
        <f t="shared" si="9"/>
        <v>0</v>
      </c>
      <c r="AM27" s="235"/>
    </row>
    <row r="28" spans="1:39" ht="15">
      <c r="A28" s="223"/>
      <c r="B28" s="229"/>
      <c r="C28" s="230"/>
      <c r="D28" s="226"/>
      <c r="E28" s="231"/>
      <c r="F28" s="250">
        <f t="shared" si="0"/>
      </c>
      <c r="G28" s="234">
        <f t="shared" si="1"/>
      </c>
      <c r="H28" s="233"/>
      <c r="I28" s="233"/>
      <c r="J28" s="233"/>
      <c r="K28" s="233"/>
      <c r="L28" s="233"/>
      <c r="M28" s="251">
        <f t="shared" si="10"/>
        <v>0</v>
      </c>
      <c r="N28" s="331"/>
      <c r="O28" s="331"/>
      <c r="P28" s="251">
        <f t="shared" si="11"/>
        <v>0</v>
      </c>
      <c r="Q28" s="331"/>
      <c r="R28" s="331"/>
      <c r="S28" s="251">
        <f t="shared" si="12"/>
        <v>0</v>
      </c>
      <c r="T28" s="331"/>
      <c r="U28" s="331"/>
      <c r="V28" s="331"/>
      <c r="W28" s="251">
        <f t="shared" si="5"/>
        <v>0</v>
      </c>
      <c r="X28" s="331"/>
      <c r="Y28" s="331"/>
      <c r="Z28" s="331"/>
      <c r="AA28" s="251">
        <f t="shared" si="6"/>
        <v>0</v>
      </c>
      <c r="AB28" s="333"/>
      <c r="AC28" s="333"/>
      <c r="AD28" s="333"/>
      <c r="AE28" s="252">
        <f t="shared" si="7"/>
        <v>0</v>
      </c>
      <c r="AF28" s="334"/>
      <c r="AG28" s="334"/>
      <c r="AH28" s="252">
        <f t="shared" si="8"/>
        <v>0</v>
      </c>
      <c r="AI28" s="334"/>
      <c r="AJ28" s="334"/>
      <c r="AK28" s="334"/>
      <c r="AL28" s="252">
        <f t="shared" si="9"/>
        <v>0</v>
      </c>
      <c r="AM28" s="235"/>
    </row>
    <row r="29" spans="1:39" ht="15">
      <c r="A29" s="223"/>
      <c r="B29" s="229"/>
      <c r="C29" s="230"/>
      <c r="D29" s="226"/>
      <c r="E29" s="231"/>
      <c r="F29" s="250">
        <f t="shared" si="0"/>
      </c>
      <c r="G29" s="234">
        <f t="shared" si="1"/>
      </c>
      <c r="H29" s="233"/>
      <c r="I29" s="233"/>
      <c r="J29" s="233"/>
      <c r="K29" s="233"/>
      <c r="L29" s="233"/>
      <c r="M29" s="251">
        <f t="shared" si="10"/>
        <v>0</v>
      </c>
      <c r="N29" s="331"/>
      <c r="O29" s="331"/>
      <c r="P29" s="251">
        <f t="shared" si="11"/>
        <v>0</v>
      </c>
      <c r="Q29" s="331"/>
      <c r="R29" s="331"/>
      <c r="S29" s="251">
        <f t="shared" si="12"/>
        <v>0</v>
      </c>
      <c r="T29" s="331"/>
      <c r="U29" s="331"/>
      <c r="V29" s="331"/>
      <c r="W29" s="251">
        <f t="shared" si="5"/>
        <v>0</v>
      </c>
      <c r="X29" s="331"/>
      <c r="Y29" s="331"/>
      <c r="Z29" s="331"/>
      <c r="AA29" s="251">
        <f t="shared" si="6"/>
        <v>0</v>
      </c>
      <c r="AB29" s="333"/>
      <c r="AC29" s="333"/>
      <c r="AD29" s="333"/>
      <c r="AE29" s="252">
        <f t="shared" si="7"/>
        <v>0</v>
      </c>
      <c r="AF29" s="334"/>
      <c r="AG29" s="334"/>
      <c r="AH29" s="252">
        <f t="shared" si="8"/>
        <v>0</v>
      </c>
      <c r="AI29" s="334"/>
      <c r="AJ29" s="334"/>
      <c r="AK29" s="334"/>
      <c r="AL29" s="252">
        <f t="shared" si="9"/>
        <v>0</v>
      </c>
      <c r="AM29" s="235"/>
    </row>
    <row r="30" spans="1:39" ht="15">
      <c r="A30" s="223"/>
      <c r="B30" s="229"/>
      <c r="C30" s="230"/>
      <c r="D30" s="226"/>
      <c r="E30" s="231"/>
      <c r="F30" s="250">
        <f t="shared" si="0"/>
      </c>
      <c r="G30" s="234">
        <f t="shared" si="1"/>
      </c>
      <c r="H30" s="233"/>
      <c r="I30" s="233"/>
      <c r="J30" s="233"/>
      <c r="K30" s="233"/>
      <c r="L30" s="233"/>
      <c r="M30" s="251">
        <f t="shared" si="10"/>
        <v>0</v>
      </c>
      <c r="N30" s="331"/>
      <c r="O30" s="331"/>
      <c r="P30" s="251">
        <f t="shared" si="11"/>
        <v>0</v>
      </c>
      <c r="Q30" s="331"/>
      <c r="R30" s="331"/>
      <c r="S30" s="251">
        <f t="shared" si="12"/>
        <v>0</v>
      </c>
      <c r="T30" s="331"/>
      <c r="U30" s="331"/>
      <c r="V30" s="331"/>
      <c r="W30" s="251">
        <f t="shared" si="5"/>
        <v>0</v>
      </c>
      <c r="X30" s="331"/>
      <c r="Y30" s="331"/>
      <c r="Z30" s="331"/>
      <c r="AA30" s="251">
        <f t="shared" si="6"/>
        <v>0</v>
      </c>
      <c r="AB30" s="333"/>
      <c r="AC30" s="333"/>
      <c r="AD30" s="333"/>
      <c r="AE30" s="252">
        <f t="shared" si="7"/>
        <v>0</v>
      </c>
      <c r="AF30" s="334"/>
      <c r="AG30" s="334"/>
      <c r="AH30" s="252">
        <f t="shared" si="8"/>
        <v>0</v>
      </c>
      <c r="AI30" s="334"/>
      <c r="AJ30" s="334"/>
      <c r="AK30" s="334"/>
      <c r="AL30" s="252">
        <f t="shared" si="9"/>
        <v>0</v>
      </c>
      <c r="AM30" s="235"/>
    </row>
    <row r="31" spans="1:39" ht="15">
      <c r="A31" s="223"/>
      <c r="B31" s="229"/>
      <c r="C31" s="230"/>
      <c r="D31" s="226"/>
      <c r="E31" s="231"/>
      <c r="F31" s="250">
        <f t="shared" si="0"/>
      </c>
      <c r="G31" s="234">
        <f t="shared" si="1"/>
      </c>
      <c r="H31" s="233"/>
      <c r="I31" s="233"/>
      <c r="J31" s="233"/>
      <c r="K31" s="233"/>
      <c r="L31" s="233"/>
      <c r="M31" s="251">
        <f t="shared" si="10"/>
        <v>0</v>
      </c>
      <c r="N31" s="331"/>
      <c r="O31" s="331"/>
      <c r="P31" s="251">
        <f t="shared" si="11"/>
        <v>0</v>
      </c>
      <c r="Q31" s="331"/>
      <c r="R31" s="331"/>
      <c r="S31" s="251">
        <f t="shared" si="12"/>
        <v>0</v>
      </c>
      <c r="T31" s="331"/>
      <c r="U31" s="331"/>
      <c r="V31" s="331"/>
      <c r="W31" s="251">
        <f t="shared" si="5"/>
        <v>0</v>
      </c>
      <c r="X31" s="331"/>
      <c r="Y31" s="331"/>
      <c r="Z31" s="331"/>
      <c r="AA31" s="251">
        <f t="shared" si="6"/>
        <v>0</v>
      </c>
      <c r="AB31" s="333"/>
      <c r="AC31" s="333"/>
      <c r="AD31" s="333"/>
      <c r="AE31" s="252">
        <f t="shared" si="7"/>
        <v>0</v>
      </c>
      <c r="AF31" s="334"/>
      <c r="AG31" s="334"/>
      <c r="AH31" s="252">
        <f t="shared" si="8"/>
        <v>0</v>
      </c>
      <c r="AI31" s="334"/>
      <c r="AJ31" s="334"/>
      <c r="AK31" s="334"/>
      <c r="AL31" s="252">
        <f t="shared" si="9"/>
        <v>0</v>
      </c>
      <c r="AM31" s="235"/>
    </row>
    <row r="32" spans="1:39" ht="15">
      <c r="A32" s="223"/>
      <c r="B32" s="229"/>
      <c r="C32" s="230"/>
      <c r="D32" s="226"/>
      <c r="E32" s="231"/>
      <c r="F32" s="250">
        <f t="shared" si="0"/>
      </c>
      <c r="G32" s="234">
        <f t="shared" si="1"/>
      </c>
      <c r="H32" s="233"/>
      <c r="I32" s="233"/>
      <c r="J32" s="233"/>
      <c r="K32" s="233"/>
      <c r="L32" s="233"/>
      <c r="M32" s="251">
        <f t="shared" si="10"/>
        <v>0</v>
      </c>
      <c r="N32" s="331"/>
      <c r="O32" s="331"/>
      <c r="P32" s="251">
        <f t="shared" si="11"/>
        <v>0</v>
      </c>
      <c r="Q32" s="331"/>
      <c r="R32" s="331"/>
      <c r="S32" s="251">
        <f t="shared" si="12"/>
        <v>0</v>
      </c>
      <c r="T32" s="331"/>
      <c r="U32" s="331"/>
      <c r="V32" s="331"/>
      <c r="W32" s="251">
        <f t="shared" si="5"/>
        <v>0</v>
      </c>
      <c r="X32" s="331"/>
      <c r="Y32" s="331"/>
      <c r="Z32" s="331"/>
      <c r="AA32" s="251">
        <f t="shared" si="6"/>
        <v>0</v>
      </c>
      <c r="AB32" s="333"/>
      <c r="AC32" s="333"/>
      <c r="AD32" s="333"/>
      <c r="AE32" s="252">
        <f t="shared" si="7"/>
        <v>0</v>
      </c>
      <c r="AF32" s="334"/>
      <c r="AG32" s="334"/>
      <c r="AH32" s="252">
        <f t="shared" si="8"/>
        <v>0</v>
      </c>
      <c r="AI32" s="334"/>
      <c r="AJ32" s="334"/>
      <c r="AK32" s="334"/>
      <c r="AL32" s="252">
        <f t="shared" si="9"/>
        <v>0</v>
      </c>
      <c r="AM32" s="235"/>
    </row>
    <row r="33" spans="1:39" ht="15">
      <c r="A33" s="223"/>
      <c r="B33" s="229"/>
      <c r="C33" s="230"/>
      <c r="D33" s="226"/>
      <c r="E33" s="231"/>
      <c r="F33" s="250">
        <f t="shared" si="0"/>
      </c>
      <c r="G33" s="234">
        <f t="shared" si="1"/>
      </c>
      <c r="H33" s="233"/>
      <c r="I33" s="233"/>
      <c r="J33" s="233"/>
      <c r="K33" s="233"/>
      <c r="L33" s="233"/>
      <c r="M33" s="251">
        <f t="shared" si="10"/>
        <v>0</v>
      </c>
      <c r="N33" s="331"/>
      <c r="O33" s="331"/>
      <c r="P33" s="251">
        <f t="shared" si="11"/>
        <v>0</v>
      </c>
      <c r="Q33" s="331"/>
      <c r="R33" s="331"/>
      <c r="S33" s="251">
        <f t="shared" si="12"/>
        <v>0</v>
      </c>
      <c r="T33" s="331"/>
      <c r="U33" s="331"/>
      <c r="V33" s="331"/>
      <c r="W33" s="251">
        <f t="shared" si="5"/>
        <v>0</v>
      </c>
      <c r="X33" s="331"/>
      <c r="Y33" s="331"/>
      <c r="Z33" s="331"/>
      <c r="AA33" s="251">
        <f t="shared" si="6"/>
        <v>0</v>
      </c>
      <c r="AB33" s="333"/>
      <c r="AC33" s="333"/>
      <c r="AD33" s="333"/>
      <c r="AE33" s="252">
        <f t="shared" si="7"/>
        <v>0</v>
      </c>
      <c r="AF33" s="334"/>
      <c r="AG33" s="334"/>
      <c r="AH33" s="252">
        <f t="shared" si="8"/>
        <v>0</v>
      </c>
      <c r="AI33" s="334"/>
      <c r="AJ33" s="334"/>
      <c r="AK33" s="334"/>
      <c r="AL33" s="252">
        <f t="shared" si="9"/>
        <v>0</v>
      </c>
      <c r="AM33" s="235"/>
    </row>
    <row r="34" spans="1:39" ht="15">
      <c r="A34" s="223"/>
      <c r="B34" s="229"/>
      <c r="C34" s="230"/>
      <c r="D34" s="226"/>
      <c r="E34" s="231"/>
      <c r="F34" s="250">
        <f t="shared" si="0"/>
      </c>
      <c r="G34" s="234">
        <f t="shared" si="1"/>
      </c>
      <c r="H34" s="233"/>
      <c r="I34" s="233"/>
      <c r="J34" s="233"/>
      <c r="K34" s="233"/>
      <c r="L34" s="233"/>
      <c r="M34" s="251">
        <f t="shared" si="10"/>
        <v>0</v>
      </c>
      <c r="N34" s="331"/>
      <c r="O34" s="331"/>
      <c r="P34" s="251">
        <f t="shared" si="11"/>
        <v>0</v>
      </c>
      <c r="Q34" s="331"/>
      <c r="R34" s="331"/>
      <c r="S34" s="251">
        <f t="shared" si="12"/>
        <v>0</v>
      </c>
      <c r="T34" s="331"/>
      <c r="U34" s="331"/>
      <c r="V34" s="331"/>
      <c r="W34" s="251">
        <f t="shared" si="5"/>
        <v>0</v>
      </c>
      <c r="X34" s="331"/>
      <c r="Y34" s="331"/>
      <c r="Z34" s="331"/>
      <c r="AA34" s="251">
        <f t="shared" si="6"/>
        <v>0</v>
      </c>
      <c r="AB34" s="333"/>
      <c r="AC34" s="333"/>
      <c r="AD34" s="333"/>
      <c r="AE34" s="252">
        <f t="shared" si="7"/>
        <v>0</v>
      </c>
      <c r="AF34" s="334"/>
      <c r="AG34" s="334"/>
      <c r="AH34" s="252">
        <f t="shared" si="8"/>
        <v>0</v>
      </c>
      <c r="AI34" s="334"/>
      <c r="AJ34" s="334"/>
      <c r="AK34" s="334"/>
      <c r="AL34" s="252">
        <f t="shared" si="9"/>
        <v>0</v>
      </c>
      <c r="AM34" s="235"/>
    </row>
    <row r="35" spans="1:39" ht="15">
      <c r="A35" s="223"/>
      <c r="B35" s="229"/>
      <c r="C35" s="230"/>
      <c r="D35" s="226"/>
      <c r="E35" s="231"/>
      <c r="F35" s="250">
        <f t="shared" si="0"/>
      </c>
      <c r="G35" s="234">
        <f t="shared" si="1"/>
      </c>
      <c r="H35" s="233"/>
      <c r="I35" s="233"/>
      <c r="J35" s="233"/>
      <c r="K35" s="233"/>
      <c r="L35" s="233"/>
      <c r="M35" s="251">
        <f t="shared" si="10"/>
        <v>0</v>
      </c>
      <c r="N35" s="331"/>
      <c r="O35" s="331"/>
      <c r="P35" s="251">
        <f t="shared" si="11"/>
        <v>0</v>
      </c>
      <c r="Q35" s="331"/>
      <c r="R35" s="331"/>
      <c r="S35" s="251">
        <f t="shared" si="12"/>
        <v>0</v>
      </c>
      <c r="T35" s="331"/>
      <c r="U35" s="331"/>
      <c r="V35" s="331"/>
      <c r="W35" s="251">
        <f t="shared" si="5"/>
        <v>0</v>
      </c>
      <c r="X35" s="331"/>
      <c r="Y35" s="331"/>
      <c r="Z35" s="331"/>
      <c r="AA35" s="251">
        <f t="shared" si="6"/>
        <v>0</v>
      </c>
      <c r="AB35" s="333"/>
      <c r="AC35" s="333"/>
      <c r="AD35" s="333"/>
      <c r="AE35" s="252">
        <f t="shared" si="7"/>
        <v>0</v>
      </c>
      <c r="AF35" s="334"/>
      <c r="AG35" s="334"/>
      <c r="AH35" s="252">
        <f t="shared" si="8"/>
        <v>0</v>
      </c>
      <c r="AI35" s="334"/>
      <c r="AJ35" s="334"/>
      <c r="AK35" s="334"/>
      <c r="AL35" s="252">
        <f t="shared" si="9"/>
        <v>0</v>
      </c>
      <c r="AM35" s="235"/>
    </row>
    <row r="36" spans="1:39" ht="15">
      <c r="A36" s="223"/>
      <c r="B36" s="229"/>
      <c r="C36" s="230"/>
      <c r="D36" s="226"/>
      <c r="E36" s="231"/>
      <c r="F36" s="250">
        <f t="shared" si="0"/>
      </c>
      <c r="G36" s="234">
        <f t="shared" si="1"/>
      </c>
      <c r="H36" s="233"/>
      <c r="I36" s="233"/>
      <c r="J36" s="233"/>
      <c r="K36" s="233"/>
      <c r="L36" s="233"/>
      <c r="M36" s="251">
        <f t="shared" si="10"/>
        <v>0</v>
      </c>
      <c r="N36" s="331"/>
      <c r="O36" s="331"/>
      <c r="P36" s="251">
        <f t="shared" si="11"/>
        <v>0</v>
      </c>
      <c r="Q36" s="331"/>
      <c r="R36" s="331"/>
      <c r="S36" s="251">
        <f t="shared" si="12"/>
        <v>0</v>
      </c>
      <c r="T36" s="331"/>
      <c r="U36" s="331"/>
      <c r="V36" s="331"/>
      <c r="W36" s="251">
        <f t="shared" si="5"/>
        <v>0</v>
      </c>
      <c r="X36" s="331"/>
      <c r="Y36" s="331"/>
      <c r="Z36" s="331"/>
      <c r="AA36" s="251">
        <f t="shared" si="6"/>
        <v>0</v>
      </c>
      <c r="AB36" s="333"/>
      <c r="AC36" s="333"/>
      <c r="AD36" s="333"/>
      <c r="AE36" s="252">
        <f t="shared" si="7"/>
        <v>0</v>
      </c>
      <c r="AF36" s="334"/>
      <c r="AG36" s="334"/>
      <c r="AH36" s="252">
        <f t="shared" si="8"/>
        <v>0</v>
      </c>
      <c r="AI36" s="334"/>
      <c r="AJ36" s="334"/>
      <c r="AK36" s="334"/>
      <c r="AL36" s="252">
        <f t="shared" si="9"/>
        <v>0</v>
      </c>
      <c r="AM36" s="235"/>
    </row>
    <row r="37" spans="1:39" ht="15">
      <c r="A37" s="223"/>
      <c r="B37" s="229"/>
      <c r="C37" s="230"/>
      <c r="D37" s="226"/>
      <c r="E37" s="231"/>
      <c r="F37" s="250">
        <f t="shared" si="0"/>
      </c>
      <c r="G37" s="234">
        <f t="shared" si="1"/>
      </c>
      <c r="H37" s="233"/>
      <c r="I37" s="233"/>
      <c r="J37" s="233"/>
      <c r="K37" s="233"/>
      <c r="L37" s="233"/>
      <c r="M37" s="251">
        <f t="shared" si="10"/>
        <v>0</v>
      </c>
      <c r="N37" s="331"/>
      <c r="O37" s="331"/>
      <c r="P37" s="251">
        <f t="shared" si="11"/>
        <v>0</v>
      </c>
      <c r="Q37" s="331"/>
      <c r="R37" s="331"/>
      <c r="S37" s="251">
        <f t="shared" si="12"/>
        <v>0</v>
      </c>
      <c r="T37" s="331"/>
      <c r="U37" s="331"/>
      <c r="V37" s="331"/>
      <c r="W37" s="251">
        <f t="shared" si="5"/>
        <v>0</v>
      </c>
      <c r="X37" s="331"/>
      <c r="Y37" s="331"/>
      <c r="Z37" s="331"/>
      <c r="AA37" s="251">
        <f t="shared" si="6"/>
        <v>0</v>
      </c>
      <c r="AB37" s="333"/>
      <c r="AC37" s="333"/>
      <c r="AD37" s="333"/>
      <c r="AE37" s="252">
        <f t="shared" si="7"/>
        <v>0</v>
      </c>
      <c r="AF37" s="334"/>
      <c r="AG37" s="334"/>
      <c r="AH37" s="252">
        <f t="shared" si="8"/>
        <v>0</v>
      </c>
      <c r="AI37" s="334"/>
      <c r="AJ37" s="334"/>
      <c r="AK37" s="334"/>
      <c r="AL37" s="252">
        <f t="shared" si="9"/>
        <v>0</v>
      </c>
      <c r="AM37" s="235"/>
    </row>
    <row r="38" spans="1:39" ht="15">
      <c r="A38" s="223"/>
      <c r="B38" s="229"/>
      <c r="C38" s="230"/>
      <c r="D38" s="226"/>
      <c r="E38" s="231"/>
      <c r="F38" s="250">
        <f t="shared" si="0"/>
      </c>
      <c r="G38" s="234">
        <f t="shared" si="1"/>
      </c>
      <c r="H38" s="233"/>
      <c r="I38" s="233"/>
      <c r="J38" s="233"/>
      <c r="K38" s="233"/>
      <c r="L38" s="233"/>
      <c r="M38" s="251">
        <f t="shared" si="10"/>
        <v>0</v>
      </c>
      <c r="N38" s="331"/>
      <c r="O38" s="331"/>
      <c r="P38" s="251">
        <f t="shared" si="11"/>
        <v>0</v>
      </c>
      <c r="Q38" s="331"/>
      <c r="R38" s="331"/>
      <c r="S38" s="251">
        <f t="shared" si="12"/>
        <v>0</v>
      </c>
      <c r="T38" s="331"/>
      <c r="U38" s="331"/>
      <c r="V38" s="331"/>
      <c r="W38" s="251">
        <f t="shared" si="5"/>
        <v>0</v>
      </c>
      <c r="X38" s="331"/>
      <c r="Y38" s="331"/>
      <c r="Z38" s="331"/>
      <c r="AA38" s="251">
        <f t="shared" si="6"/>
        <v>0</v>
      </c>
      <c r="AB38" s="333"/>
      <c r="AC38" s="333"/>
      <c r="AD38" s="333"/>
      <c r="AE38" s="252">
        <f t="shared" si="7"/>
        <v>0</v>
      </c>
      <c r="AF38" s="334"/>
      <c r="AG38" s="334"/>
      <c r="AH38" s="252">
        <f t="shared" si="8"/>
        <v>0</v>
      </c>
      <c r="AI38" s="334"/>
      <c r="AJ38" s="334"/>
      <c r="AK38" s="334"/>
      <c r="AL38" s="252">
        <f t="shared" si="9"/>
        <v>0</v>
      </c>
      <c r="AM38" s="235"/>
    </row>
    <row r="39" spans="1:39" ht="15">
      <c r="A39" s="223"/>
      <c r="B39" s="229"/>
      <c r="C39" s="230"/>
      <c r="D39" s="226"/>
      <c r="E39" s="231"/>
      <c r="F39" s="250">
        <f t="shared" si="0"/>
      </c>
      <c r="G39" s="234">
        <f t="shared" si="1"/>
      </c>
      <c r="H39" s="233"/>
      <c r="I39" s="233"/>
      <c r="J39" s="233"/>
      <c r="K39" s="233"/>
      <c r="L39" s="233"/>
      <c r="M39" s="251">
        <f t="shared" si="10"/>
        <v>0</v>
      </c>
      <c r="N39" s="331"/>
      <c r="O39" s="331"/>
      <c r="P39" s="251">
        <f t="shared" si="11"/>
        <v>0</v>
      </c>
      <c r="Q39" s="331"/>
      <c r="R39" s="331"/>
      <c r="S39" s="251">
        <f t="shared" si="12"/>
        <v>0</v>
      </c>
      <c r="T39" s="331"/>
      <c r="U39" s="331"/>
      <c r="V39" s="331"/>
      <c r="W39" s="251">
        <f t="shared" si="5"/>
        <v>0</v>
      </c>
      <c r="X39" s="331"/>
      <c r="Y39" s="331"/>
      <c r="Z39" s="331"/>
      <c r="AA39" s="251">
        <f t="shared" si="6"/>
        <v>0</v>
      </c>
      <c r="AB39" s="333"/>
      <c r="AC39" s="333"/>
      <c r="AD39" s="333"/>
      <c r="AE39" s="252">
        <f t="shared" si="7"/>
        <v>0</v>
      </c>
      <c r="AF39" s="334"/>
      <c r="AG39" s="334"/>
      <c r="AH39" s="252">
        <f t="shared" si="8"/>
        <v>0</v>
      </c>
      <c r="AI39" s="334"/>
      <c r="AJ39" s="334"/>
      <c r="AK39" s="334"/>
      <c r="AL39" s="252">
        <f t="shared" si="9"/>
        <v>0</v>
      </c>
      <c r="AM39" s="235"/>
    </row>
    <row r="40" spans="1:39" ht="15">
      <c r="A40" s="223"/>
      <c r="B40" s="229"/>
      <c r="C40" s="230"/>
      <c r="D40" s="226"/>
      <c r="E40" s="231"/>
      <c r="F40" s="250">
        <f t="shared" si="0"/>
      </c>
      <c r="G40" s="234">
        <f t="shared" si="1"/>
      </c>
      <c r="H40" s="233"/>
      <c r="I40" s="233"/>
      <c r="J40" s="233"/>
      <c r="K40" s="233"/>
      <c r="L40" s="233"/>
      <c r="M40" s="251">
        <f t="shared" si="10"/>
        <v>0</v>
      </c>
      <c r="N40" s="331"/>
      <c r="O40" s="331"/>
      <c r="P40" s="251">
        <f t="shared" si="11"/>
        <v>0</v>
      </c>
      <c r="Q40" s="331"/>
      <c r="R40" s="331"/>
      <c r="S40" s="251">
        <f t="shared" si="12"/>
        <v>0</v>
      </c>
      <c r="T40" s="331"/>
      <c r="U40" s="331"/>
      <c r="V40" s="331"/>
      <c r="W40" s="251">
        <f t="shared" si="5"/>
        <v>0</v>
      </c>
      <c r="X40" s="331"/>
      <c r="Y40" s="331"/>
      <c r="Z40" s="331"/>
      <c r="AA40" s="251">
        <f t="shared" si="6"/>
        <v>0</v>
      </c>
      <c r="AB40" s="333"/>
      <c r="AC40" s="333"/>
      <c r="AD40" s="333"/>
      <c r="AE40" s="252">
        <f t="shared" si="7"/>
        <v>0</v>
      </c>
      <c r="AF40" s="334"/>
      <c r="AG40" s="334"/>
      <c r="AH40" s="252">
        <f t="shared" si="8"/>
        <v>0</v>
      </c>
      <c r="AI40" s="334"/>
      <c r="AJ40" s="334"/>
      <c r="AK40" s="334"/>
      <c r="AL40" s="252">
        <f t="shared" si="9"/>
        <v>0</v>
      </c>
      <c r="AM40" s="235"/>
    </row>
    <row r="41" spans="1:39" ht="15">
      <c r="A41" s="223"/>
      <c r="B41" s="229"/>
      <c r="C41" s="230"/>
      <c r="D41" s="226"/>
      <c r="E41" s="231"/>
      <c r="F41" s="250">
        <f t="shared" si="0"/>
      </c>
      <c r="G41" s="234">
        <f t="shared" si="1"/>
      </c>
      <c r="H41" s="233"/>
      <c r="I41" s="233"/>
      <c r="J41" s="233"/>
      <c r="K41" s="233"/>
      <c r="L41" s="233"/>
      <c r="M41" s="251">
        <f t="shared" si="10"/>
        <v>0</v>
      </c>
      <c r="N41" s="331"/>
      <c r="O41" s="331"/>
      <c r="P41" s="251">
        <f t="shared" si="11"/>
        <v>0</v>
      </c>
      <c r="Q41" s="331"/>
      <c r="R41" s="331"/>
      <c r="S41" s="251">
        <f t="shared" si="12"/>
        <v>0</v>
      </c>
      <c r="T41" s="331"/>
      <c r="U41" s="331"/>
      <c r="V41" s="331"/>
      <c r="W41" s="251">
        <f t="shared" si="5"/>
        <v>0</v>
      </c>
      <c r="X41" s="331"/>
      <c r="Y41" s="331"/>
      <c r="Z41" s="331"/>
      <c r="AA41" s="251">
        <f t="shared" si="6"/>
        <v>0</v>
      </c>
      <c r="AB41" s="333"/>
      <c r="AC41" s="333"/>
      <c r="AD41" s="333"/>
      <c r="AE41" s="252">
        <f t="shared" si="7"/>
        <v>0</v>
      </c>
      <c r="AF41" s="334"/>
      <c r="AG41" s="334"/>
      <c r="AH41" s="252">
        <f t="shared" si="8"/>
        <v>0</v>
      </c>
      <c r="AI41" s="334"/>
      <c r="AJ41" s="334"/>
      <c r="AK41" s="334"/>
      <c r="AL41" s="252">
        <f t="shared" si="9"/>
        <v>0</v>
      </c>
      <c r="AM41" s="235"/>
    </row>
    <row r="42" spans="1:39" ht="15">
      <c r="A42" s="223"/>
      <c r="B42" s="229"/>
      <c r="C42" s="230"/>
      <c r="D42" s="226"/>
      <c r="E42" s="231"/>
      <c r="F42" s="250">
        <f t="shared" si="0"/>
      </c>
      <c r="G42" s="234">
        <f t="shared" si="1"/>
      </c>
      <c r="H42" s="233"/>
      <c r="I42" s="233"/>
      <c r="J42" s="233"/>
      <c r="K42" s="233"/>
      <c r="L42" s="233"/>
      <c r="M42" s="251">
        <f t="shared" si="10"/>
        <v>0</v>
      </c>
      <c r="N42" s="331"/>
      <c r="O42" s="331"/>
      <c r="P42" s="251">
        <f t="shared" si="11"/>
        <v>0</v>
      </c>
      <c r="Q42" s="331"/>
      <c r="R42" s="331"/>
      <c r="S42" s="251">
        <f t="shared" si="12"/>
        <v>0</v>
      </c>
      <c r="T42" s="331"/>
      <c r="U42" s="331"/>
      <c r="V42" s="331"/>
      <c r="W42" s="251">
        <f t="shared" si="5"/>
        <v>0</v>
      </c>
      <c r="X42" s="331"/>
      <c r="Y42" s="331"/>
      <c r="Z42" s="331"/>
      <c r="AA42" s="251">
        <f t="shared" si="6"/>
        <v>0</v>
      </c>
      <c r="AB42" s="333"/>
      <c r="AC42" s="333"/>
      <c r="AD42" s="333"/>
      <c r="AE42" s="252">
        <f t="shared" si="7"/>
        <v>0</v>
      </c>
      <c r="AF42" s="334"/>
      <c r="AG42" s="334"/>
      <c r="AH42" s="252">
        <f t="shared" si="8"/>
        <v>0</v>
      </c>
      <c r="AI42" s="334"/>
      <c r="AJ42" s="334"/>
      <c r="AK42" s="334"/>
      <c r="AL42" s="252">
        <f t="shared" si="9"/>
        <v>0</v>
      </c>
      <c r="AM42" s="235"/>
    </row>
    <row r="43" spans="1:39" ht="15">
      <c r="A43" s="223"/>
      <c r="B43" s="229"/>
      <c r="C43" s="230"/>
      <c r="D43" s="226"/>
      <c r="E43" s="231"/>
      <c r="F43" s="250">
        <f t="shared" si="0"/>
      </c>
      <c r="G43" s="234">
        <f t="shared" si="1"/>
      </c>
      <c r="H43" s="233"/>
      <c r="I43" s="233"/>
      <c r="J43" s="233"/>
      <c r="K43" s="233"/>
      <c r="L43" s="233"/>
      <c r="M43" s="251">
        <f t="shared" si="10"/>
        <v>0</v>
      </c>
      <c r="N43" s="331"/>
      <c r="O43" s="331"/>
      <c r="P43" s="251">
        <f t="shared" si="11"/>
        <v>0</v>
      </c>
      <c r="Q43" s="331"/>
      <c r="R43" s="331"/>
      <c r="S43" s="251">
        <f t="shared" si="12"/>
        <v>0</v>
      </c>
      <c r="T43" s="331"/>
      <c r="U43" s="331"/>
      <c r="V43" s="331"/>
      <c r="W43" s="251">
        <f t="shared" si="5"/>
        <v>0</v>
      </c>
      <c r="X43" s="331"/>
      <c r="Y43" s="331"/>
      <c r="Z43" s="331"/>
      <c r="AA43" s="251">
        <f t="shared" si="6"/>
        <v>0</v>
      </c>
      <c r="AB43" s="333"/>
      <c r="AC43" s="333"/>
      <c r="AD43" s="333"/>
      <c r="AE43" s="252">
        <f t="shared" si="7"/>
        <v>0</v>
      </c>
      <c r="AF43" s="334"/>
      <c r="AG43" s="334"/>
      <c r="AH43" s="252">
        <f t="shared" si="8"/>
        <v>0</v>
      </c>
      <c r="AI43" s="334"/>
      <c r="AJ43" s="334"/>
      <c r="AK43" s="334"/>
      <c r="AL43" s="252">
        <f t="shared" si="9"/>
        <v>0</v>
      </c>
      <c r="AM43" s="235"/>
    </row>
    <row r="44" spans="1:39" ht="15">
      <c r="A44" s="223"/>
      <c r="B44" s="229"/>
      <c r="C44" s="230"/>
      <c r="D44" s="226"/>
      <c r="E44" s="231"/>
      <c r="F44" s="250">
        <f t="shared" si="0"/>
      </c>
      <c r="G44" s="234">
        <f t="shared" si="1"/>
      </c>
      <c r="H44" s="233"/>
      <c r="I44" s="233"/>
      <c r="J44" s="233"/>
      <c r="K44" s="233"/>
      <c r="L44" s="233"/>
      <c r="M44" s="251">
        <f t="shared" si="10"/>
        <v>0</v>
      </c>
      <c r="N44" s="331"/>
      <c r="O44" s="331"/>
      <c r="P44" s="251">
        <f t="shared" si="11"/>
        <v>0</v>
      </c>
      <c r="Q44" s="331"/>
      <c r="R44" s="331"/>
      <c r="S44" s="251">
        <f t="shared" si="12"/>
        <v>0</v>
      </c>
      <c r="T44" s="331"/>
      <c r="U44" s="331"/>
      <c r="V44" s="331"/>
      <c r="W44" s="251">
        <f t="shared" si="5"/>
        <v>0</v>
      </c>
      <c r="X44" s="331"/>
      <c r="Y44" s="331"/>
      <c r="Z44" s="331"/>
      <c r="AA44" s="251">
        <f t="shared" si="6"/>
        <v>0</v>
      </c>
      <c r="AB44" s="333"/>
      <c r="AC44" s="333"/>
      <c r="AD44" s="333"/>
      <c r="AE44" s="252">
        <f t="shared" si="7"/>
        <v>0</v>
      </c>
      <c r="AF44" s="334"/>
      <c r="AG44" s="334"/>
      <c r="AH44" s="252">
        <f t="shared" si="8"/>
        <v>0</v>
      </c>
      <c r="AI44" s="334"/>
      <c r="AJ44" s="334"/>
      <c r="AK44" s="334"/>
      <c r="AL44" s="252">
        <f t="shared" si="9"/>
        <v>0</v>
      </c>
      <c r="AM44" s="235"/>
    </row>
    <row r="45" spans="1:39" ht="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</row>
    <row r="46" spans="1:39" ht="1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</row>
  </sheetData>
  <sheetProtection sheet="1" objects="1" scenarios="1"/>
  <mergeCells count="8">
    <mergeCell ref="AF2:AH2"/>
    <mergeCell ref="AI2:AL2"/>
    <mergeCell ref="H2:L2"/>
    <mergeCell ref="N2:P2"/>
    <mergeCell ref="Q2:S2"/>
    <mergeCell ref="T2:W2"/>
    <mergeCell ref="X2:AA2"/>
    <mergeCell ref="AB2:A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B3" sqref="B3:D3"/>
    </sheetView>
  </sheetViews>
  <sheetFormatPr defaultColWidth="11.421875" defaultRowHeight="12.75"/>
  <cols>
    <col min="1" max="1" width="13.7109375" style="328" customWidth="1"/>
    <col min="2" max="4" width="8.7109375" style="328" customWidth="1"/>
    <col min="5" max="5" width="4.00390625" style="310" customWidth="1"/>
    <col min="6" max="6" width="13.7109375" style="310" customWidth="1"/>
    <col min="7" max="9" width="8.7109375" style="328" customWidth="1"/>
    <col min="10" max="16384" width="11.421875" style="328" customWidth="1"/>
  </cols>
  <sheetData>
    <row r="1" spans="1:9" s="257" customFormat="1" ht="38.25" customHeight="1">
      <c r="A1" s="254" t="str">
        <f>"FICHE DE NOTATION "&amp;IF(H4&lt;&gt;"",H4,"BGT")</f>
        <v>FICHE DE NOTATION BGT</v>
      </c>
      <c r="B1" s="255"/>
      <c r="C1" s="255"/>
      <c r="D1" s="255"/>
      <c r="E1" s="255"/>
      <c r="F1" s="255"/>
      <c r="G1" s="256"/>
      <c r="H1" s="256"/>
      <c r="I1" s="256"/>
    </row>
    <row r="2" spans="1:9" s="257" customFormat="1" ht="19.5" customHeight="1">
      <c r="A2" s="258" t="s">
        <v>130</v>
      </c>
      <c r="B2" s="259"/>
      <c r="C2" s="259"/>
      <c r="D2" s="259"/>
      <c r="E2" s="260"/>
      <c r="F2" s="261" t="s">
        <v>131</v>
      </c>
      <c r="G2" s="262"/>
      <c r="H2" s="262"/>
      <c r="I2" s="262"/>
    </row>
    <row r="3" spans="1:9" s="257" customFormat="1" ht="19.5" customHeight="1">
      <c r="A3" s="263" t="s">
        <v>16</v>
      </c>
      <c r="B3" s="529"/>
      <c r="C3" s="530"/>
      <c r="D3" s="531"/>
      <c r="E3" s="260"/>
      <c r="F3" s="263" t="s">
        <v>16</v>
      </c>
      <c r="G3" s="529"/>
      <c r="H3" s="530"/>
      <c r="I3" s="531"/>
    </row>
    <row r="4" spans="1:12" s="257" customFormat="1" ht="19.5" customHeight="1">
      <c r="A4" s="264" t="s">
        <v>17</v>
      </c>
      <c r="B4" s="532"/>
      <c r="C4" s="533"/>
      <c r="D4" s="534"/>
      <c r="E4" s="260"/>
      <c r="F4" s="264" t="s">
        <v>132</v>
      </c>
      <c r="G4" s="265"/>
      <c r="H4" s="266"/>
      <c r="I4" s="267"/>
      <c r="K4" s="268"/>
      <c r="L4" s="268"/>
    </row>
    <row r="5" spans="1:12" s="257" customFormat="1" ht="19.5" customHeight="1">
      <c r="A5" s="269" t="s">
        <v>133</v>
      </c>
      <c r="B5" s="270"/>
      <c r="C5" s="271"/>
      <c r="D5" s="272"/>
      <c r="E5" s="260"/>
      <c r="F5" s="269" t="s">
        <v>98</v>
      </c>
      <c r="G5" s="273"/>
      <c r="H5" s="274"/>
      <c r="I5" s="275"/>
      <c r="K5" s="276"/>
      <c r="L5" s="277"/>
    </row>
    <row r="6" spans="1:9" s="257" customFormat="1" ht="19.5" customHeight="1">
      <c r="A6" s="278"/>
      <c r="B6" s="279"/>
      <c r="C6" s="279"/>
      <c r="D6" s="279"/>
      <c r="E6" s="260"/>
      <c r="F6" s="280"/>
      <c r="G6" s="280"/>
      <c r="H6" s="280"/>
      <c r="I6" s="280"/>
    </row>
    <row r="7" spans="1:9" s="257" customFormat="1" ht="19.5" customHeight="1">
      <c r="A7" s="258" t="s">
        <v>134</v>
      </c>
      <c r="B7" s="255"/>
      <c r="C7" s="255"/>
      <c r="D7" s="256"/>
      <c r="E7" s="260"/>
      <c r="F7" s="258" t="s">
        <v>135</v>
      </c>
      <c r="G7" s="281"/>
      <c r="H7" s="282"/>
      <c r="I7" s="256"/>
    </row>
    <row r="8" spans="1:9" s="257" customFormat="1" ht="19.5" customHeight="1">
      <c r="A8" s="283" t="s">
        <v>136</v>
      </c>
      <c r="B8" s="283"/>
      <c r="C8" s="284" t="s">
        <v>137</v>
      </c>
      <c r="D8" s="284" t="s">
        <v>138</v>
      </c>
      <c r="E8" s="260"/>
      <c r="F8" s="285" t="s">
        <v>139</v>
      </c>
      <c r="G8" s="286" t="s">
        <v>140</v>
      </c>
      <c r="H8" s="286" t="s">
        <v>141</v>
      </c>
      <c r="I8" s="286" t="s">
        <v>142</v>
      </c>
    </row>
    <row r="9" spans="1:9" s="257" customFormat="1" ht="19.5" customHeight="1">
      <c r="A9" s="287" t="s">
        <v>143</v>
      </c>
      <c r="B9" s="288"/>
      <c r="C9" s="289">
        <v>10</v>
      </c>
      <c r="D9" s="290"/>
      <c r="E9" s="260"/>
      <c r="F9" s="291" t="s">
        <v>144</v>
      </c>
      <c r="G9" s="292"/>
      <c r="H9" s="292"/>
      <c r="I9" s="293"/>
    </row>
    <row r="10" spans="1:9" s="257" customFormat="1" ht="19.5" customHeight="1">
      <c r="A10" s="264" t="s">
        <v>145</v>
      </c>
      <c r="B10" s="294"/>
      <c r="C10" s="295">
        <v>10</v>
      </c>
      <c r="D10" s="296"/>
      <c r="E10" s="260"/>
      <c r="F10" s="269" t="s">
        <v>146</v>
      </c>
      <c r="G10" s="297">
        <f>IF(G9&lt;&gt;"",$I$5*G9,"")</f>
      </c>
      <c r="H10" s="297">
        <f>IF(H9&lt;&gt;"",H9*$I$5,"")</f>
      </c>
      <c r="I10" s="298">
        <f>IF(I9&lt;&gt;"",I9*$I$5,"")</f>
      </c>
    </row>
    <row r="11" spans="1:9" s="257" customFormat="1" ht="19.5" customHeight="1">
      <c r="A11" s="264" t="s">
        <v>147</v>
      </c>
      <c r="B11" s="294"/>
      <c r="C11" s="295">
        <v>20</v>
      </c>
      <c r="D11" s="296"/>
      <c r="E11" s="260"/>
      <c r="F11" s="280"/>
      <c r="G11" s="280"/>
      <c r="H11" s="280"/>
      <c r="I11" s="280"/>
    </row>
    <row r="12" spans="1:9" s="257" customFormat="1" ht="19.5" customHeight="1">
      <c r="A12" s="264" t="s">
        <v>148</v>
      </c>
      <c r="B12" s="294"/>
      <c r="C12" s="295">
        <v>20</v>
      </c>
      <c r="D12" s="296"/>
      <c r="E12" s="260"/>
      <c r="F12" s="299" t="s">
        <v>149</v>
      </c>
      <c r="G12" s="299"/>
      <c r="H12" s="299"/>
      <c r="I12" s="299"/>
    </row>
    <row r="13" spans="1:9" s="257" customFormat="1" ht="19.5" customHeight="1">
      <c r="A13" s="264" t="s">
        <v>150</v>
      </c>
      <c r="B13" s="294"/>
      <c r="C13" s="295">
        <v>20</v>
      </c>
      <c r="D13" s="296"/>
      <c r="E13" s="260"/>
      <c r="F13" s="300" t="s">
        <v>25</v>
      </c>
      <c r="G13" s="535"/>
      <c r="H13" s="530"/>
      <c r="I13" s="531"/>
    </row>
    <row r="14" spans="1:9" s="257" customFormat="1" ht="19.5" customHeight="1">
      <c r="A14" s="264" t="s">
        <v>151</v>
      </c>
      <c r="B14" s="294"/>
      <c r="C14" s="295">
        <v>10</v>
      </c>
      <c r="D14" s="296"/>
      <c r="E14" s="260"/>
      <c r="F14" s="301" t="s">
        <v>14</v>
      </c>
      <c r="G14" s="536"/>
      <c r="H14" s="537"/>
      <c r="I14" s="538"/>
    </row>
    <row r="15" spans="1:9" s="257" customFormat="1" ht="19.5" customHeight="1">
      <c r="A15" s="269" t="s">
        <v>152</v>
      </c>
      <c r="B15" s="302"/>
      <c r="C15" s="303">
        <v>10</v>
      </c>
      <c r="D15" s="304"/>
      <c r="E15" s="260"/>
      <c r="F15" s="280"/>
      <c r="G15" s="305"/>
      <c r="H15" s="305"/>
      <c r="I15" s="305"/>
    </row>
    <row r="16" spans="1:9" s="257" customFormat="1" ht="19.5" customHeight="1">
      <c r="A16" s="306" t="s">
        <v>153</v>
      </c>
      <c r="B16" s="307"/>
      <c r="C16" s="308">
        <f>SUM(C9:C15)</f>
        <v>100</v>
      </c>
      <c r="D16" s="309">
        <f>IF(SUM(D9:D15)&lt;&gt;0,SUM(D9:D15),"")</f>
      </c>
      <c r="E16" s="260"/>
      <c r="F16" s="280"/>
      <c r="G16" s="280"/>
      <c r="H16" s="280"/>
      <c r="I16" s="280"/>
    </row>
    <row r="17" s="257" customFormat="1" ht="19.5" customHeight="1">
      <c r="E17" s="310"/>
    </row>
    <row r="18" spans="1:8" s="257" customFormat="1" ht="19.5" customHeight="1">
      <c r="A18" s="311"/>
      <c r="B18" s="312"/>
      <c r="C18" s="313"/>
      <c r="D18" s="314"/>
      <c r="E18" s="310"/>
      <c r="H18" s="315"/>
    </row>
    <row r="19" spans="1:8" s="257" customFormat="1" ht="19.5" customHeight="1">
      <c r="A19" s="268"/>
      <c r="B19" s="316"/>
      <c r="C19" s="316"/>
      <c r="D19" s="316"/>
      <c r="E19" s="310"/>
      <c r="H19" s="315"/>
    </row>
    <row r="20" spans="5:8" s="257" customFormat="1" ht="19.5" customHeight="1">
      <c r="E20" s="310"/>
      <c r="H20" s="317"/>
    </row>
    <row r="21" spans="5:8" s="257" customFormat="1" ht="19.5" customHeight="1">
      <c r="E21" s="310"/>
      <c r="H21" s="315"/>
    </row>
    <row r="22" s="257" customFormat="1" ht="19.5" customHeight="1">
      <c r="E22" s="318"/>
    </row>
    <row r="23" spans="1:5" s="257" customFormat="1" ht="19.5" customHeight="1">
      <c r="A23" s="268"/>
      <c r="B23" s="319"/>
      <c r="C23" s="319"/>
      <c r="D23" s="320"/>
      <c r="E23" s="321"/>
    </row>
    <row r="24" spans="1:5" s="257" customFormat="1" ht="19.5" customHeight="1">
      <c r="A24" s="268"/>
      <c r="B24" s="319"/>
      <c r="C24" s="319"/>
      <c r="D24" s="320"/>
      <c r="E24" s="321"/>
    </row>
    <row r="25" spans="1:5" s="257" customFormat="1" ht="19.5" customHeight="1">
      <c r="A25" s="268"/>
      <c r="B25" s="319"/>
      <c r="C25" s="319"/>
      <c r="D25" s="320"/>
      <c r="E25" s="321"/>
    </row>
    <row r="26" spans="1:5" s="257" customFormat="1" ht="19.5" customHeight="1">
      <c r="A26" s="268"/>
      <c r="B26" s="322"/>
      <c r="C26" s="322"/>
      <c r="D26" s="323"/>
      <c r="E26" s="321"/>
    </row>
    <row r="27" spans="1:5" s="257" customFormat="1" ht="19.5" customHeight="1">
      <c r="A27" s="276"/>
      <c r="B27" s="324"/>
      <c r="C27" s="324"/>
      <c r="D27" s="268"/>
      <c r="E27" s="325"/>
    </row>
    <row r="28" spans="1:5" s="257" customFormat="1" ht="19.5" customHeight="1">
      <c r="A28" s="326"/>
      <c r="B28" s="268"/>
      <c r="C28" s="268"/>
      <c r="D28" s="268"/>
      <c r="E28" s="325"/>
    </row>
    <row r="29" spans="1:4" ht="15">
      <c r="A29" s="327"/>
      <c r="B29" s="327"/>
      <c r="C29" s="327"/>
      <c r="D29" s="327"/>
    </row>
    <row r="31" ht="10.5" customHeight="1"/>
  </sheetData>
  <sheetProtection sheet="1" objects="1" scenarios="1"/>
  <mergeCells count="5">
    <mergeCell ref="B3:D3"/>
    <mergeCell ref="G3:I3"/>
    <mergeCell ref="B4:D4"/>
    <mergeCell ref="G13:I13"/>
    <mergeCell ref="G14:I14"/>
  </mergeCells>
  <dataValidations count="3">
    <dataValidation type="decimal" showInputMessage="1" showErrorMessage="1" errorTitle="Note de Présentation" error="Notation d'une catégorie non admise ou valeur incorrecte" sqref="D10">
      <formula1>0</formula1>
      <formula2>IF(AND(H$4&lt;&gt;"",H$4&lt;&gt;"BGT-E",H$4&lt;&gt;"BGT-F"),10,-1)</formula2>
    </dataValidation>
    <dataValidation type="decimal" showInputMessage="1" showErrorMessage="1" errorTitle="Note de Présentation" error="Notation d'une catégorie non admise ou valeur incorrecte" sqref="D11:D15 D9 D18">
      <formula1>0</formula1>
      <formula2>IF(AND(H$4&lt;&gt;"",H$4&lt;&gt;"BGT-F"),10,-1)</formula2>
    </dataValidation>
    <dataValidation type="list" allowBlank="1" showDropDown="1" showInputMessage="1" showErrorMessage="1" errorTitle="Nom de catégorie incorrect" error="Les noms admis sont BGT-A, BGT-B; BGT-C; BGT-D; BGT-E ou BGT-F" sqref="H4">
      <formula1>"BGT-A,BGT-B,BGT-C,BGT-D,BGT-E,BGT-F"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rendu de concours</dc:title>
  <dc:subject>Maquettes BGT</dc:subject>
  <dc:creator>Robert DEMANGEON</dc:creator>
  <cp:keywords/>
  <dc:description>Fiche de résultats utilisable pour les concours utilisant le nouveau règlement BGT</dc:description>
  <cp:lastModifiedBy>Robert DEMANGEON</cp:lastModifiedBy>
  <cp:lastPrinted>2016-12-15T13:37:00Z</cp:lastPrinted>
  <dcterms:created xsi:type="dcterms:W3CDTF">2009-09-27T08:16:58Z</dcterms:created>
  <dcterms:modified xsi:type="dcterms:W3CDTF">2021-04-12T15:14:22Z</dcterms:modified>
  <cp:category>Règlement FFMN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